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18" activeTab="0"/>
  </bookViews>
  <sheets>
    <sheet name="Előterjesztés" sheetId="1" r:id="rId1"/>
    <sheet name="Költségvetés 2016. " sheetId="2" r:id="rId2"/>
    <sheet name="Bevétel" sheetId="3" r:id="rId3"/>
    <sheet name="Kiadás" sheetId="4" r:id="rId4"/>
    <sheet name="Finanszírozási ütemterv" sheetId="5" r:id="rId5"/>
    <sheet name="létszám" sheetId="6" r:id="rId6"/>
    <sheet name="Finanszírozás" sheetId="7" r:id="rId7"/>
  </sheets>
  <definedNames/>
  <calcPr fullCalcOnLoad="1"/>
</workbook>
</file>

<file path=xl/sharedStrings.xml><?xml version="1.0" encoding="utf-8"?>
<sst xmlns="http://schemas.openxmlformats.org/spreadsheetml/2006/main" count="466" uniqueCount="250">
  <si>
    <t>intézményvezető</t>
  </si>
  <si>
    <t>Felhalmozási kiadás</t>
  </si>
  <si>
    <t>Kötelező feladat tv. szerint</t>
  </si>
  <si>
    <t>Önként vállalt feladat</t>
  </si>
  <si>
    <t xml:space="preserve">Kötelelző feladat ÖK döntés ért. 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</si>
  <si>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</si>
  <si>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</si>
  <si>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</si>
  <si>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</si>
  <si>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</si>
  <si>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</si>
  <si>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>Rendszeres személyi juttatás utáni szociális hozzájárulás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</si>
  <si>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</si>
  <si>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</si>
  <si>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</si>
  <si>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</si>
  <si>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</si>
  <si>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</si>
  <si>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</si>
  <si>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</si>
  <si>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</si>
  <si>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</si>
  <si>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</si>
  <si>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</si>
  <si>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</si>
  <si>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</si>
  <si>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</si>
  <si>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</si>
  <si>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</si>
  <si>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</si>
  <si>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</si>
  <si>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</si>
  <si>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 xml:space="preserve">SZEMÉLYI JUTTATÁS </t>
  </si>
  <si>
    <t>DOLOGI KIADÁS ÖSSZESEN:</t>
  </si>
  <si>
    <t>Dologi kiadások:</t>
  </si>
  <si>
    <t>étkezési térítési díj bevétel</t>
  </si>
  <si>
    <t>INTÉZMÉNYI BEVÉTEL MINDÖSSZESEN:</t>
  </si>
  <si>
    <t>Közalkalmazottak illetménypótléka - vezetői pótlék 2 fő</t>
  </si>
  <si>
    <t>Nem rendszeres személyi juttatás utáni szociális hozzájárulás 27%</t>
  </si>
  <si>
    <t>Teljes munkaidőben folglakoztatott 5 fő alapilletménye</t>
  </si>
  <si>
    <t>Közalkalmazottak illteménypótléka szakmai vezetői pótlék</t>
  </si>
  <si>
    <t>INTÉZMÉNYI KIADÁS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</si>
  <si>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</si>
  <si>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</si>
  <si>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</si>
  <si>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</si>
  <si>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 xml:space="preserve">091110 ÓVODAI NEVELÉS, ELLÁTÁS SZAKMAI FELADATAI FELADATAI </t>
  </si>
  <si>
    <t>Teljes munkaidőben foglalkoztatott 6 fő dajka alapillatménye</t>
  </si>
  <si>
    <t>Teljes munkaidőben foglakoztatott 1 fő óvodatitkár alapilletménye</t>
  </si>
  <si>
    <t>ÁFA kiadás 27%</t>
  </si>
  <si>
    <t>megnevezés</t>
  </si>
  <si>
    <t>Intézmény sajátos bevételei</t>
  </si>
  <si>
    <t>Kondorosi Többsincs Óvoda és Bölcsőde</t>
  </si>
  <si>
    <t>091110 ÓVODAI NEVELÉS, ELLÁTÁS SZAKMAI FELADATAI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</si>
  <si>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</si>
  <si>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</si>
  <si>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</si>
  <si>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</si>
  <si>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091130  NEMZETI ETNIKAI KISEBBSÉGI  ÓVODAI NEVELÉS</t>
  </si>
  <si>
    <t>091120 SAJÁTOS NEVELÉSI IGÉNYŰ GYERMEKEK ÓVODAI NEVELÉSÉNEK SZAKMAI FELADATAI:</t>
  </si>
  <si>
    <t>Vásárolt élelmezés</t>
  </si>
  <si>
    <t>Kereset-kiegészítés  bázis év 2%-a</t>
  </si>
  <si>
    <t>Jogc.cs.sz.</t>
  </si>
  <si>
    <t>Előir.csop.sz.</t>
  </si>
  <si>
    <t>Megnevezés</t>
  </si>
  <si>
    <t>Kötelező feladat tv. szerint eredeti ei.</t>
  </si>
  <si>
    <t>Kötelező feladat önk. döntés ért. eredeti ei.</t>
  </si>
  <si>
    <t>Önként váll. feladat eredeti ei.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</si>
  <si>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</si>
  <si>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</si>
  <si>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</si>
  <si>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</si>
  <si>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</si>
  <si>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</si>
  <si>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</si>
  <si>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</si>
  <si>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</si>
  <si>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</si>
  <si>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</si>
  <si>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</si>
  <si>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</si>
  <si>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</si>
  <si>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</si>
  <si>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</si>
  <si>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</si>
  <si>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</si>
  <si>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</si>
  <si>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</si>
  <si>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</si>
  <si>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</si>
  <si>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</si>
  <si>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</si>
  <si>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</si>
  <si>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</si>
  <si>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</si>
  <si>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</si>
  <si>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</si>
  <si>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</si>
  <si>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</si>
  <si>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</si>
  <si>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</si>
  <si>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</si>
  <si>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</si>
  <si>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</si>
  <si>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</si>
  <si>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</si>
  <si>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</si>
  <si>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</si>
  <si>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</si>
  <si>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</si>
  <si>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</si>
  <si>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</si>
  <si>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</si>
  <si>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</si>
  <si>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</si>
  <si>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</si>
  <si>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</si>
  <si>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</si>
  <si>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</si>
  <si>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</si>
  <si>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</si>
  <si>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</si>
  <si>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</si>
  <si>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</si>
  <si>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</si>
  <si>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</si>
  <si>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</si>
  <si>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</si>
  <si>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</si>
  <si>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</si>
  <si>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</si>
  <si>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</si>
  <si>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</si>
  <si>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</si>
  <si>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</si>
  <si>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</si>
  <si>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</si>
  <si>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</si>
  <si>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</si>
  <si>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</si>
  <si>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</si>
  <si>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</si>
  <si>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</si>
  <si>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</si>
  <si>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</si>
  <si>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</si>
  <si>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</si>
  <si>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</si>
  <si>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</si>
  <si>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</si>
  <si>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</si>
  <si>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</si>
  <si>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</si>
  <si>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</si>
  <si>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</si>
  <si>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</si>
  <si>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</si>
  <si>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</si>
  <si>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</si>
  <si>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</si>
  <si>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</si>
  <si>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</si>
  <si>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</si>
  <si>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</si>
  <si>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</si>
  <si>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</si>
  <si>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</si>
  <si>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</si>
  <si>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</si>
  <si>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</si>
  <si>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</si>
  <si>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</si>
  <si>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</si>
  <si>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</si>
  <si>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</si>
  <si>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</si>
  <si>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</si>
  <si>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</si>
  <si>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</si>
  <si>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</si>
  <si>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 xml:space="preserve">Kondorosi Többsincs Óvoda és Bölcsőde 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</si>
  <si>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</si>
  <si>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</si>
  <si>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</si>
  <si>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</si>
  <si>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</si>
  <si>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</si>
  <si>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</si>
  <si>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</si>
  <si>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</si>
  <si>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</si>
  <si>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</si>
  <si>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</si>
  <si>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</si>
  <si>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</si>
  <si>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</si>
  <si>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</si>
  <si>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</si>
  <si>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</si>
  <si>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</si>
  <si>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</si>
  <si>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</si>
  <si>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</t>
  </si>
  <si>
    <t>Horcsák István</t>
  </si>
  <si>
    <t>Fejlesztőpedagógusok költségei (logopédus, TSMT terapeuta, Szomato-szurdopedagógus)</t>
  </si>
  <si>
    <t>Gyógyszer</t>
  </si>
  <si>
    <t>ÁFA kiadás 27 %</t>
  </si>
  <si>
    <t>Gyógypedagógus megbízási díja</t>
  </si>
  <si>
    <t>Teljes munkaidőben foglalkoztatottak alapillatménye</t>
  </si>
  <si>
    <t>Nemzetiségi nyelvpótlék</t>
  </si>
  <si>
    <t>INTÉZMÉNYI SAJÁT BEVÉTEL ÖSSZESEN:</t>
  </si>
  <si>
    <t>DOLOGI KIADÁS</t>
  </si>
  <si>
    <t>091140 ÓVODAI NEVELÉS, ELLÁTÁS MŰKÖDTETÉSI FELADATAI KIADÁS ÖSSZ:</t>
  </si>
  <si>
    <t>091120 SNI GYERMEKEK NEVELÉSÉNEK SZAKMAI FELADATAI KIADÁS ÖSSZESEN:</t>
  </si>
  <si>
    <t>091130 NEMZETISÉGI ÓVODAI NEVELÉS SZAKMAI FELADATAI KIADÁSAI ÖSSZESEN:</t>
  </si>
  <si>
    <t>104030 GYERMEKEK NAPKÖZBENI ELLÁTÁSA</t>
  </si>
  <si>
    <t>104030 GYERMEKEK NAPKÖZBENI ELLÁTÁSA KIADÁS ÖSSZESEN:</t>
  </si>
  <si>
    <t>kormányzati funkciók és az egységes rovatrend szerint</t>
  </si>
  <si>
    <t>Teljes munkaidőben foglalkoztatott óvodapedagógusok alapillatménye</t>
  </si>
  <si>
    <t>Jubileumi jutalom 1 fő</t>
  </si>
  <si>
    <t>Óvodai bevétel összesen:</t>
  </si>
  <si>
    <t>Bölcsődei bevétel összesen:</t>
  </si>
  <si>
    <t>Óvodai kiadás összesen:</t>
  </si>
  <si>
    <t>bölcsődei kiadás összesen:</t>
  </si>
  <si>
    <t>Beruházás</t>
  </si>
  <si>
    <t>Beruházás kiadás összesen:</t>
  </si>
  <si>
    <t>2015. évi eredeti ei.</t>
  </si>
  <si>
    <t>92605</t>
  </si>
  <si>
    <t>14097</t>
  </si>
  <si>
    <t>104035 GYERMEKÉTKEZTETÉS BÖLCSŐDÉBEN</t>
  </si>
  <si>
    <t>104035 GYERMEKÉTKEZTETÉS BÖLCSŐDÉBEN (VÁSÁROLT ÉLELMEZÉS) ÖSSZESEN:</t>
  </si>
  <si>
    <t>096015 GYERMEKÉTKEZTETÉS KÖZNEVELÉSI INTÉZMÉNYBEN (ÓVODAI ÉTKEZTETÉS)</t>
  </si>
  <si>
    <t xml:space="preserve">104035 GYERMEKÉTKEZTETÉS BÖLCSŐDÉBEN </t>
  </si>
  <si>
    <t>096015 ÓVODAI INTÉZMÉNYI ÉTKEZTETÉS</t>
  </si>
  <si>
    <t xml:space="preserve">096015 GYERMEKÉTKEZTETÉS KÖZNEVELÉSI INTÉZMÉNYBEN (ÓVODAI ÉTKEZTETÉS) BEVÉTEL  összesen: </t>
  </si>
  <si>
    <t>104030 GYERMEK NAPKÖZBENI ELLÁTÁSA BÖLCSŐDE ÖSSZESEN:</t>
  </si>
  <si>
    <t>096015 GYERMEKÉTKEZTETÉS KÖZNEVELÉSI INTÉZMÉNYBEN (ÓVODAI  ÉTKEZTETÉS)</t>
  </si>
  <si>
    <t xml:space="preserve">096015 GYERMEKÉTKEZTETÉS KÖZNEVELÉSI INTÉZMÉNYBEN (ÓVODAI ÉTKEZTETÉS) KIADÁS  összesen: </t>
  </si>
  <si>
    <t>Jubileumi jutalom</t>
  </si>
  <si>
    <t>2015. évi eredeti előirányzat</t>
  </si>
  <si>
    <t>2016. évi eredeti ei. Összesen</t>
  </si>
  <si>
    <t>KONDOROSI TÖBBSINCS ÓVODA ÉS BÖLCSŐDE 2016. ÉVI KÖLTSÉGVETÉSE</t>
  </si>
  <si>
    <t>KONDOROSI TÖBBSINCS ÓVODA ÉS BÖLCSŐDE 2016. ÉVI KÖLTSÉGVETÉS FINANSZÍROZÁSI ÜTEMTERVE</t>
  </si>
  <si>
    <t>KONDOROSI TÖBBSINCS ÓVODA ÉS BÖLCSŐDE  2016. ÉVI KÖLTSÉGVETÉSE -  LÉTSZÁM</t>
  </si>
  <si>
    <t>2016. évi   előirányazat</t>
  </si>
  <si>
    <t>2015 eredeti ei.</t>
  </si>
  <si>
    <t>Finanszírozás 2016.</t>
  </si>
  <si>
    <t>Kondorosi Többsincs Óvoda és Bölcsőde 2016. évi költségvetése</t>
  </si>
  <si>
    <r>
      <rPr>
        <b/>
        <sz val="10"/>
        <rFont val="Arial"/>
        <family val="2"/>
      </rPr>
      <t>2016.</t>
    </r>
    <r>
      <rPr>
        <b/>
        <sz val="8"/>
        <rFont val="Arial"/>
        <family val="2"/>
      </rPr>
      <t xml:space="preserve"> évi ktgvet összesen</t>
    </r>
  </si>
  <si>
    <t>Kondoros, 2016. február 02.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</si>
</sst>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name val="Arial CE"/>
      <family val="0"/>
    </font>
    <font>
      <b/>
      <sz val="8"/>
      <name val="Cambria"/>
      <family val="1"/>
    </font>
    <font>
      <b/>
      <sz val="12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 shrinkToFit="1"/>
    </xf>
    <xf numFmtId="179" fontId="10" fillId="34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/>
    </xf>
    <xf numFmtId="3" fontId="4" fillId="34" borderId="10" xfId="40" applyNumberFormat="1" applyFont="1" applyFill="1" applyBorder="1" applyAlignment="1">
      <alignment horizontal="right"/>
    </xf>
    <xf numFmtId="3" fontId="4" fillId="0" borderId="10" xfId="40" applyNumberFormat="1" applyFont="1" applyBorder="1" applyAlignment="1">
      <alignment horizontal="right"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3" fontId="15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79" fontId="10" fillId="34" borderId="10" xfId="4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6" fillId="34" borderId="14" xfId="0" applyNumberFormat="1" applyFont="1" applyFill="1" applyBorder="1" applyAlignment="1">
      <alignment vertical="center" wrapText="1"/>
    </xf>
    <xf numFmtId="179" fontId="0" fillId="0" borderId="10" xfId="40" applyNumberFormat="1" applyFont="1" applyFill="1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5" fillId="34" borderId="10" xfId="0" applyFont="1" applyFill="1" applyBorder="1" applyAlignment="1">
      <alignment vertical="center"/>
    </xf>
    <xf numFmtId="175" fontId="15" fillId="34" borderId="10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75" fontId="0" fillId="34" borderId="10" xfId="0" applyNumberFormat="1" applyFont="1" applyFill="1" applyBorder="1" applyAlignment="1">
      <alignment vertical="center"/>
    </xf>
    <xf numFmtId="3" fontId="0" fillId="34" borderId="10" xfId="40" applyNumberFormat="1" applyFont="1" applyFill="1" applyBorder="1" applyAlignment="1">
      <alignment vertical="center"/>
    </xf>
    <xf numFmtId="3" fontId="4" fillId="34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0" fontId="18" fillId="34" borderId="10" xfId="0" applyFont="1" applyFill="1" applyBorder="1" applyAlignment="1">
      <alignment horizontal="centerContinuous" vertical="center" wrapText="1"/>
    </xf>
    <xf numFmtId="0" fontId="19" fillId="34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3" fontId="19" fillId="34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40" applyNumberFormat="1" applyFont="1" applyAlignment="1">
      <alignment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79" fontId="0" fillId="0" borderId="10" xfId="40" applyNumberFormat="1" applyFont="1" applyFill="1" applyBorder="1" applyAlignment="1">
      <alignment horizontal="right" vertical="center"/>
    </xf>
    <xf numFmtId="179" fontId="0" fillId="0" borderId="10" xfId="4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4" borderId="10" xfId="4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9" fontId="10" fillId="34" borderId="10" xfId="4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/>
    </xf>
    <xf numFmtId="0" fontId="14" fillId="35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0" xfId="0" applyFont="1" applyAlignment="1">
      <alignment/>
    </xf>
    <xf numFmtId="3" fontId="15" fillId="34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3" fontId="15" fillId="34" borderId="10" xfId="4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textRotation="90" wrapText="1" shrinkToFit="1"/>
    </xf>
    <xf numFmtId="0" fontId="4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33" borderId="12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wrapText="1"/>
    </xf>
    <xf numFmtId="0" fontId="4" fillId="18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5" fillId="35" borderId="12" xfId="0" applyFont="1" applyFill="1" applyBorder="1" applyAlignment="1">
      <alignment horizontal="right"/>
    </xf>
    <xf numFmtId="0" fontId="28" fillId="35" borderId="12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/>
    </xf>
    <xf numFmtId="1" fontId="16" fillId="0" borderId="10" xfId="0" applyNumberFormat="1" applyFont="1" applyBorder="1" applyAlignment="1">
      <alignment horizontal="right"/>
    </xf>
    <xf numFmtId="1" fontId="6" fillId="35" borderId="12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vertical="center" wrapText="1"/>
    </xf>
    <xf numFmtId="179" fontId="10" fillId="34" borderId="12" xfId="40" applyNumberFormat="1" applyFont="1" applyFill="1" applyBorder="1" applyAlignment="1">
      <alignment horizontal="center" vertical="center" wrapText="1"/>
    </xf>
    <xf numFmtId="179" fontId="10" fillId="34" borderId="15" xfId="40" applyNumberFormat="1" applyFont="1" applyFill="1" applyBorder="1" applyAlignment="1">
      <alignment horizontal="center" vertical="center" wrapText="1"/>
    </xf>
    <xf numFmtId="179" fontId="10" fillId="34" borderId="16" xfId="40" applyNumberFormat="1" applyFont="1" applyFill="1" applyBorder="1" applyAlignment="1">
      <alignment horizontal="center" vertical="center" wrapText="1"/>
    </xf>
    <xf numFmtId="3" fontId="0" fillId="0" borderId="16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5" fillId="34" borderId="16" xfId="40" applyNumberFormat="1" applyFont="1" applyFill="1" applyBorder="1" applyAlignment="1">
      <alignment/>
    </xf>
    <xf numFmtId="3" fontId="0" fillId="0" borderId="16" xfId="40" applyNumberFormat="1" applyFont="1" applyFill="1" applyBorder="1" applyAlignment="1">
      <alignment/>
    </xf>
    <xf numFmtId="3" fontId="4" fillId="34" borderId="16" xfId="40" applyNumberFormat="1" applyFont="1" applyFill="1" applyBorder="1" applyAlignment="1">
      <alignment/>
    </xf>
    <xf numFmtId="3" fontId="4" fillId="0" borderId="16" xfId="40" applyNumberFormat="1" applyFont="1" applyFill="1" applyBorder="1" applyAlignment="1">
      <alignment/>
    </xf>
    <xf numFmtId="0" fontId="5" fillId="0" borderId="14" xfId="56" applyFont="1" applyBorder="1" applyAlignment="1">
      <alignment horizontal="center" vertical="center"/>
      <protection/>
    </xf>
    <xf numFmtId="0" fontId="0" fillId="0" borderId="14" xfId="0" applyBorder="1" applyAlignment="1">
      <alignment vertical="center" wrapText="1"/>
    </xf>
    <xf numFmtId="16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5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34" borderId="16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9" fillId="34" borderId="12" xfId="40" applyNumberFormat="1" applyFont="1" applyFill="1" applyBorder="1" applyAlignment="1">
      <alignment/>
    </xf>
    <xf numFmtId="3" fontId="29" fillId="34" borderId="10" xfId="40" applyNumberFormat="1" applyFont="1" applyFill="1" applyBorder="1" applyAlignment="1">
      <alignment/>
    </xf>
    <xf numFmtId="3" fontId="29" fillId="34" borderId="15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7" fillId="0" borderId="15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6" fillId="0" borderId="10" xfId="40" applyNumberFormat="1" applyFont="1" applyBorder="1" applyAlignment="1">
      <alignment/>
    </xf>
    <xf numFmtId="3" fontId="6" fillId="0" borderId="15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0" borderId="15" xfId="40" applyNumberFormat="1" applyFont="1" applyFill="1" applyBorder="1" applyAlignment="1">
      <alignment/>
    </xf>
    <xf numFmtId="3" fontId="7" fillId="34" borderId="12" xfId="40" applyNumberFormat="1" applyFont="1" applyFill="1" applyBorder="1" applyAlignment="1">
      <alignment/>
    </xf>
    <xf numFmtId="3" fontId="7" fillId="34" borderId="10" xfId="40" applyNumberFormat="1" applyFont="1" applyFill="1" applyBorder="1" applyAlignment="1">
      <alignment/>
    </xf>
    <xf numFmtId="3" fontId="7" fillId="34" borderId="15" xfId="40" applyNumberFormat="1" applyFont="1" applyFill="1" applyBorder="1" applyAlignment="1">
      <alignment/>
    </xf>
    <xf numFmtId="191" fontId="0" fillId="0" borderId="10" xfId="4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4" fillId="35" borderId="14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right" wrapText="1"/>
    </xf>
    <xf numFmtId="49" fontId="16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16" fillId="0" borderId="14" xfId="0" applyNumberFormat="1" applyFont="1" applyFill="1" applyBorder="1" applyAlignment="1">
      <alignment horizontal="right" vertical="distributed" wrapText="1"/>
    </xf>
    <xf numFmtId="49" fontId="16" fillId="0" borderId="12" xfId="0" applyNumberFormat="1" applyFont="1" applyFill="1" applyBorder="1" applyAlignment="1">
      <alignment horizontal="right" vertical="distributed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7" borderId="14" xfId="0" applyFont="1" applyFill="1" applyBorder="1" applyAlignment="1">
      <alignment horizontal="left"/>
    </xf>
    <xf numFmtId="0" fontId="8" fillId="37" borderId="11" xfId="0" applyFont="1" applyFill="1" applyBorder="1" applyAlignment="1">
      <alignment horizontal="left"/>
    </xf>
    <xf numFmtId="0" fontId="8" fillId="37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4" fillId="18" borderId="14" xfId="0" applyFont="1" applyFill="1" applyBorder="1" applyAlignment="1">
      <alignment horizontal="left" wrapText="1"/>
    </xf>
    <xf numFmtId="0" fontId="4" fillId="18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33" borderId="11" xfId="0" applyFont="1" applyFill="1" applyBorder="1" applyAlignment="1">
      <alignment horizontal="left" vertical="distributed" wrapText="1"/>
    </xf>
    <xf numFmtId="0" fontId="4" fillId="33" borderId="12" xfId="0" applyFont="1" applyFill="1" applyBorder="1" applyAlignment="1">
      <alignment horizontal="left" vertical="distributed" wrapText="1"/>
    </xf>
    <xf numFmtId="3" fontId="0" fillId="0" borderId="0" xfId="0" applyNumberFormat="1" applyFont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0" fillId="0" borderId="0" xfId="0" applyAlignment="1">
      <alignment horizontal="left"/>
    </xf>
    <xf numFmtId="49" fontId="5" fillId="0" borderId="17" xfId="0" applyNumberFormat="1" applyFont="1" applyBorder="1" applyAlignment="1">
      <alignment horizontal="left" vertical="center" wrapText="1"/>
    </xf>
    <xf numFmtId="179" fontId="0" fillId="0" borderId="0" xfId="40" applyNumberFormat="1" applyFont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5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27" fillId="0" borderId="14" xfId="56" applyFont="1" applyFill="1" applyBorder="1" applyAlignment="1">
      <alignment horizontal="center"/>
      <protection/>
    </xf>
    <xf numFmtId="0" fontId="27" fillId="0" borderId="11" xfId="56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horizontal="center"/>
      <protection/>
    </xf>
    <xf numFmtId="0" fontId="8" fillId="34" borderId="18" xfId="0" applyFont="1" applyFill="1" applyBorder="1" applyAlignment="1">
      <alignment horizontal="center" vertical="center" textRotation="90" readingOrder="2"/>
    </xf>
    <xf numFmtId="0" fontId="8" fillId="34" borderId="20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2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59"/>
  <sheetViews>
    <sheetView zoomScalePageLayoutView="0" workbookViewId="0" topLeftCell="A115">
      <selection activeCell="D28" sqref="D28"/>
    </sheetView>
  </sheetViews>
  <sheetFormatPr defaultColWidth="9.140625" defaultRowHeight="12.75"/>
  <cols>
    <col min="2" max="2" width="6.57421875" style="129" customWidth="1"/>
    <col min="3" max="3" width="35.7109375" style="11" customWidth="1"/>
    <col min="4" max="4" width="11.140625" style="173" customWidth="1"/>
    <col min="5" max="7" width="8.28125" style="0" customWidth="1"/>
    <col min="8" max="8" width="12.140625" style="35" customWidth="1"/>
    <col min="9" max="10" width="9.140625" style="5" customWidth="1"/>
  </cols>
  <sheetData>
    <row r="1" ht="12.75">
      <c r="H1" s="37"/>
    </row>
    <row r="2" spans="1:8" ht="26.25" customHeight="1">
      <c r="A2" s="281" t="s">
        <v>247</v>
      </c>
      <c r="B2" s="281"/>
      <c r="C2" s="281"/>
      <c r="D2" s="281"/>
      <c r="E2" s="281"/>
      <c r="F2" s="281"/>
      <c r="G2" s="281"/>
      <c r="H2" s="281"/>
    </row>
    <row r="3" spans="1:8" ht="12.75">
      <c r="A3" s="282" t="s">
        <v>217</v>
      </c>
      <c r="B3" s="282"/>
      <c r="C3" s="282"/>
      <c r="D3" s="282"/>
      <c r="E3" s="282"/>
      <c r="F3" s="282"/>
      <c r="G3" s="282"/>
      <c r="H3" s="282"/>
    </row>
    <row r="4" spans="1:10" ht="45">
      <c r="A4" s="1"/>
      <c r="B4" s="296" t="s">
        <v>50</v>
      </c>
      <c r="C4" s="297"/>
      <c r="D4" s="169" t="s">
        <v>226</v>
      </c>
      <c r="E4" s="10" t="s">
        <v>2</v>
      </c>
      <c r="F4" s="10" t="s">
        <v>4</v>
      </c>
      <c r="G4" s="10" t="s">
        <v>3</v>
      </c>
      <c r="H4" s="146" t="s">
        <v>248</v>
      </c>
      <c r="I4" s="29"/>
      <c r="J4" s="29"/>
    </row>
    <row r="5" spans="1:10" s="157" customFormat="1" ht="18">
      <c r="A5" s="290" t="s">
        <v>7</v>
      </c>
      <c r="B5" s="291"/>
      <c r="C5" s="291"/>
      <c r="D5" s="291"/>
      <c r="E5" s="291"/>
      <c r="F5" s="291"/>
      <c r="G5" s="291"/>
      <c r="H5" s="292"/>
      <c r="I5" s="156"/>
      <c r="J5" s="156"/>
    </row>
    <row r="6" spans="1:10" ht="19.5" customHeight="1">
      <c r="A6" s="1"/>
      <c r="B6" s="260" t="s">
        <v>231</v>
      </c>
      <c r="C6" s="261"/>
      <c r="D6" s="261"/>
      <c r="E6" s="261"/>
      <c r="F6" s="261"/>
      <c r="G6" s="261"/>
      <c r="H6" s="262"/>
      <c r="I6" s="29"/>
      <c r="J6" s="29"/>
    </row>
    <row r="7" spans="1:8" ht="12.75" customHeight="1">
      <c r="A7" s="1"/>
      <c r="B7" s="283" t="s">
        <v>233</v>
      </c>
      <c r="C7" s="284"/>
      <c r="D7" s="172"/>
      <c r="E7" s="1"/>
      <c r="F7" s="1"/>
      <c r="G7" s="1"/>
      <c r="H7" s="9"/>
    </row>
    <row r="8" spans="1:10" ht="12.75">
      <c r="A8" s="1" t="s">
        <v>89</v>
      </c>
      <c r="B8" s="130" t="s">
        <v>181</v>
      </c>
      <c r="C8" s="6" t="s">
        <v>5</v>
      </c>
      <c r="D8" s="19">
        <v>3206</v>
      </c>
      <c r="E8" s="1">
        <v>749</v>
      </c>
      <c r="F8" s="1">
        <v>0</v>
      </c>
      <c r="G8" s="1">
        <v>0</v>
      </c>
      <c r="H8" s="33">
        <f>SUM(E8:G8)</f>
        <v>749</v>
      </c>
      <c r="I8" s="30"/>
      <c r="J8" s="31"/>
    </row>
    <row r="9" spans="1:10" ht="12.75">
      <c r="A9" s="1" t="s">
        <v>182</v>
      </c>
      <c r="B9" s="130"/>
      <c r="C9" s="6" t="s">
        <v>6</v>
      </c>
      <c r="D9" s="19">
        <v>866</v>
      </c>
      <c r="E9" s="1">
        <v>202</v>
      </c>
      <c r="F9" s="1">
        <v>0</v>
      </c>
      <c r="G9" s="1">
        <v>0</v>
      </c>
      <c r="H9" s="33">
        <f>SUM(E9:G9)</f>
        <v>202</v>
      </c>
      <c r="I9" s="30"/>
      <c r="J9" s="31"/>
    </row>
    <row r="10" spans="1:10" ht="36.75" customHeight="1">
      <c r="A10" s="1" t="s">
        <v>183</v>
      </c>
      <c r="B10" s="269" t="s">
        <v>234</v>
      </c>
      <c r="C10" s="265"/>
      <c r="D10" s="180">
        <v>4072</v>
      </c>
      <c r="E10" s="7">
        <f>SUM(E8:E9)</f>
        <v>951</v>
      </c>
      <c r="F10" s="7">
        <v>0</v>
      </c>
      <c r="G10" s="7">
        <v>0</v>
      </c>
      <c r="H10" s="7">
        <f>SUM(E10:G10)</f>
        <v>951</v>
      </c>
      <c r="I10" s="31"/>
      <c r="J10" s="31"/>
    </row>
    <row r="11" spans="1:10" s="15" customFormat="1" ht="12.75">
      <c r="A11" s="8"/>
      <c r="B11" s="131"/>
      <c r="C11" s="18"/>
      <c r="D11" s="18"/>
      <c r="E11" s="3"/>
      <c r="F11" s="3"/>
      <c r="G11" s="3"/>
      <c r="H11" s="3"/>
      <c r="I11" s="31"/>
      <c r="J11" s="31"/>
    </row>
    <row r="12" spans="1:10" s="15" customFormat="1" ht="19.5" customHeight="1">
      <c r="A12" s="1"/>
      <c r="B12" s="260" t="s">
        <v>53</v>
      </c>
      <c r="C12" s="261"/>
      <c r="D12" s="261"/>
      <c r="E12" s="261"/>
      <c r="F12" s="261"/>
      <c r="G12" s="261"/>
      <c r="H12" s="262"/>
      <c r="I12" s="31"/>
      <c r="J12" s="31"/>
    </row>
    <row r="13" spans="1:8" ht="16.5" customHeight="1">
      <c r="A13" s="1" t="s">
        <v>89</v>
      </c>
      <c r="B13" s="130" t="s">
        <v>181</v>
      </c>
      <c r="C13" s="6" t="s">
        <v>51</v>
      </c>
      <c r="D13" s="19">
        <v>85</v>
      </c>
      <c r="E13" s="160">
        <v>85</v>
      </c>
      <c r="F13" s="160">
        <v>0</v>
      </c>
      <c r="G13" s="160">
        <v>0</v>
      </c>
      <c r="H13" s="160">
        <f aca="true" t="shared" si="0" ref="H13:H18">SUM(E13:G13)</f>
        <v>85</v>
      </c>
    </row>
    <row r="14" spans="1:8" ht="14.25" customHeight="1">
      <c r="A14" s="1"/>
      <c r="B14" s="130"/>
      <c r="C14" s="6" t="s">
        <v>6</v>
      </c>
      <c r="D14" s="19">
        <v>23</v>
      </c>
      <c r="E14" s="160">
        <v>23</v>
      </c>
      <c r="F14" s="160">
        <v>0</v>
      </c>
      <c r="G14" s="160">
        <v>0</v>
      </c>
      <c r="H14" s="160">
        <f t="shared" si="0"/>
        <v>23</v>
      </c>
    </row>
    <row r="15" spans="1:8" ht="26.25" customHeight="1">
      <c r="A15" s="1" t="s">
        <v>184</v>
      </c>
      <c r="B15" s="130" t="s">
        <v>185</v>
      </c>
      <c r="C15" s="6" t="s">
        <v>8</v>
      </c>
      <c r="D15" s="19">
        <v>1500</v>
      </c>
      <c r="E15" s="1">
        <v>1500</v>
      </c>
      <c r="F15" s="1">
        <v>0</v>
      </c>
      <c r="G15" s="1">
        <v>0</v>
      </c>
      <c r="H15" s="33">
        <f t="shared" si="0"/>
        <v>1500</v>
      </c>
    </row>
    <row r="16" spans="1:8" ht="12.75" customHeight="1">
      <c r="A16" s="1"/>
      <c r="B16" s="130"/>
      <c r="C16" s="6" t="s">
        <v>45</v>
      </c>
      <c r="D16" s="19"/>
      <c r="E16" s="1">
        <v>0</v>
      </c>
      <c r="F16" s="1">
        <v>0</v>
      </c>
      <c r="G16" s="1">
        <v>0</v>
      </c>
      <c r="H16" s="33">
        <f t="shared" si="0"/>
        <v>0</v>
      </c>
    </row>
    <row r="17" spans="1:8" ht="12.75">
      <c r="A17" s="1" t="s">
        <v>165</v>
      </c>
      <c r="B17" s="130"/>
      <c r="C17" s="12" t="s">
        <v>9</v>
      </c>
      <c r="D17" s="12">
        <v>1608</v>
      </c>
      <c r="E17" s="7">
        <v>1608</v>
      </c>
      <c r="F17" s="7">
        <v>0</v>
      </c>
      <c r="G17" s="7">
        <v>0</v>
      </c>
      <c r="H17" s="7">
        <f t="shared" si="0"/>
        <v>1608</v>
      </c>
    </row>
    <row r="18" spans="1:8" ht="12.75">
      <c r="A18" s="8"/>
      <c r="B18" s="132"/>
      <c r="C18" s="25" t="s">
        <v>42</v>
      </c>
      <c r="D18" s="179">
        <v>78638</v>
      </c>
      <c r="E18" s="3">
        <v>82304</v>
      </c>
      <c r="F18" s="3">
        <v>0</v>
      </c>
      <c r="G18" s="3">
        <v>0</v>
      </c>
      <c r="H18" s="3">
        <f t="shared" si="0"/>
        <v>82304</v>
      </c>
    </row>
    <row r="19" spans="1:8" ht="12.75">
      <c r="A19" s="8"/>
      <c r="B19" s="132"/>
      <c r="C19" s="25" t="s">
        <v>43</v>
      </c>
      <c r="D19" s="179">
        <v>8287</v>
      </c>
      <c r="E19" s="3">
        <v>5894</v>
      </c>
      <c r="F19" s="3">
        <v>0</v>
      </c>
      <c r="G19" s="3">
        <v>0</v>
      </c>
      <c r="H19" s="3">
        <v>5894</v>
      </c>
    </row>
    <row r="20" spans="1:10" s="99" customFormat="1" ht="25.5" customHeight="1">
      <c r="A20" s="3"/>
      <c r="B20" s="301" t="s">
        <v>54</v>
      </c>
      <c r="C20" s="302"/>
      <c r="D20" s="7">
        <f>D17+D18+D19</f>
        <v>88533</v>
      </c>
      <c r="E20" s="7">
        <f>E17+E18+E19</f>
        <v>89806</v>
      </c>
      <c r="F20" s="7">
        <f>F17+F18+F19</f>
        <v>0</v>
      </c>
      <c r="G20" s="7">
        <f>G17+G18+G19</f>
        <v>0</v>
      </c>
      <c r="H20" s="7">
        <f>H17+H18+H19</f>
        <v>89806</v>
      </c>
      <c r="I20" s="31"/>
      <c r="J20" s="31"/>
    </row>
    <row r="21" spans="1:10" ht="23.25" customHeight="1">
      <c r="A21" s="8"/>
      <c r="B21" s="285" t="s">
        <v>220</v>
      </c>
      <c r="C21" s="286"/>
      <c r="D21" s="171" t="s">
        <v>227</v>
      </c>
      <c r="E21" s="161">
        <f>E10+E20</f>
        <v>90757</v>
      </c>
      <c r="F21" s="161">
        <f>F10+F20</f>
        <v>0</v>
      </c>
      <c r="G21" s="161">
        <f>G10+G20</f>
        <v>0</v>
      </c>
      <c r="H21" s="161">
        <f>H10+H20</f>
        <v>90757</v>
      </c>
      <c r="I21" s="31"/>
      <c r="J21" s="31"/>
    </row>
    <row r="22" spans="1:10" s="15" customFormat="1" ht="19.5" customHeight="1">
      <c r="A22" s="8"/>
      <c r="B22" s="298" t="s">
        <v>232</v>
      </c>
      <c r="C22" s="299"/>
      <c r="D22" s="299"/>
      <c r="E22" s="299"/>
      <c r="F22" s="299"/>
      <c r="G22" s="299"/>
      <c r="H22" s="300"/>
      <c r="I22" s="5"/>
      <c r="J22" s="5"/>
    </row>
    <row r="23" spans="1:10" s="15" customFormat="1" ht="17.25" customHeight="1">
      <c r="A23" s="1" t="s">
        <v>89</v>
      </c>
      <c r="B23" s="130" t="s">
        <v>181</v>
      </c>
      <c r="C23" s="6" t="s">
        <v>35</v>
      </c>
      <c r="D23" s="19">
        <v>551</v>
      </c>
      <c r="E23" s="1">
        <v>0</v>
      </c>
      <c r="F23" s="1">
        <v>57</v>
      </c>
      <c r="G23" s="1">
        <v>0</v>
      </c>
      <c r="H23" s="9">
        <f>SUM(E23:G23)</f>
        <v>57</v>
      </c>
      <c r="I23" s="5"/>
      <c r="J23" s="5"/>
    </row>
    <row r="24" spans="1:10" s="27" customFormat="1" ht="14.25" customHeight="1">
      <c r="A24" s="1" t="s">
        <v>182</v>
      </c>
      <c r="B24" s="130"/>
      <c r="C24" s="6" t="s">
        <v>6</v>
      </c>
      <c r="D24" s="19">
        <v>149</v>
      </c>
      <c r="E24" s="1">
        <v>0</v>
      </c>
      <c r="F24" s="1">
        <v>15</v>
      </c>
      <c r="G24" s="1">
        <v>0</v>
      </c>
      <c r="H24" s="9">
        <f>SUM(E24:G24)</f>
        <v>15</v>
      </c>
      <c r="I24" s="32"/>
      <c r="J24" s="32"/>
    </row>
    <row r="25" spans="1:10" s="15" customFormat="1" ht="31.5" customHeight="1">
      <c r="A25" s="8"/>
      <c r="B25" s="294" t="s">
        <v>229</v>
      </c>
      <c r="C25" s="295"/>
      <c r="D25" s="194">
        <v>700</v>
      </c>
      <c r="E25" s="195">
        <v>0</v>
      </c>
      <c r="F25" s="195">
        <f>SUM(F23:F24)</f>
        <v>72</v>
      </c>
      <c r="G25" s="195">
        <f>SUM(G23:G24)</f>
        <v>0</v>
      </c>
      <c r="H25" s="195">
        <f>SUM(H23:H24)</f>
        <v>72</v>
      </c>
      <c r="I25" s="5"/>
      <c r="J25" s="5"/>
    </row>
    <row r="26" spans="1:10" s="15" customFormat="1" ht="27" customHeight="1">
      <c r="A26" s="8"/>
      <c r="B26" s="131"/>
      <c r="C26" s="25" t="s">
        <v>42</v>
      </c>
      <c r="D26" s="179">
        <v>8843</v>
      </c>
      <c r="E26" s="3">
        <v>0</v>
      </c>
      <c r="F26" s="3">
        <v>10917</v>
      </c>
      <c r="G26" s="3">
        <v>0</v>
      </c>
      <c r="H26" s="3">
        <f>SUM(E26:G26)</f>
        <v>10917</v>
      </c>
      <c r="I26" s="5"/>
      <c r="J26" s="5"/>
    </row>
    <row r="27" spans="1:8" ht="12.75">
      <c r="A27" s="8"/>
      <c r="B27" s="131"/>
      <c r="C27" s="25" t="s">
        <v>43</v>
      </c>
      <c r="D27" s="179">
        <v>4554</v>
      </c>
      <c r="E27" s="3">
        <v>0</v>
      </c>
      <c r="F27" s="3">
        <v>4674</v>
      </c>
      <c r="G27" s="3">
        <v>0</v>
      </c>
      <c r="H27" s="3">
        <v>4674</v>
      </c>
    </row>
    <row r="28" spans="1:10" s="99" customFormat="1" ht="25.5" customHeight="1">
      <c r="A28" s="3"/>
      <c r="B28" s="269" t="s">
        <v>235</v>
      </c>
      <c r="C28" s="265"/>
      <c r="D28" s="180">
        <v>14097</v>
      </c>
      <c r="E28" s="7">
        <v>0</v>
      </c>
      <c r="F28" s="7">
        <f>SUM(F25:F27)</f>
        <v>15663</v>
      </c>
      <c r="G28" s="7">
        <f>SUM(G25:G27)</f>
        <v>0</v>
      </c>
      <c r="H28" s="7">
        <f>SUM(H25:H27)</f>
        <v>15663</v>
      </c>
      <c r="I28" s="31"/>
      <c r="J28" s="31"/>
    </row>
    <row r="29" spans="1:10" s="15" customFormat="1" ht="21" customHeight="1">
      <c r="A29" s="8"/>
      <c r="B29" s="274" t="s">
        <v>221</v>
      </c>
      <c r="C29" s="275"/>
      <c r="D29" s="171" t="s">
        <v>228</v>
      </c>
      <c r="E29" s="161">
        <f>E25+E26+E27</f>
        <v>0</v>
      </c>
      <c r="F29" s="161">
        <f>F25+F26+F27</f>
        <v>15663</v>
      </c>
      <c r="G29" s="161">
        <f>G25+G26+G27</f>
        <v>0</v>
      </c>
      <c r="H29" s="161">
        <f>H25+H26+H27</f>
        <v>15663</v>
      </c>
      <c r="I29" s="5"/>
      <c r="J29" s="5"/>
    </row>
    <row r="30" spans="1:10" s="154" customFormat="1" ht="19.5" customHeight="1">
      <c r="A30" s="151"/>
      <c r="B30" s="272" t="s">
        <v>210</v>
      </c>
      <c r="C30" s="273"/>
      <c r="D30" s="200">
        <v>6380</v>
      </c>
      <c r="E30" s="197">
        <v>2559</v>
      </c>
      <c r="F30" s="197">
        <v>72</v>
      </c>
      <c r="G30" s="197">
        <v>0</v>
      </c>
      <c r="H30" s="198">
        <v>2631</v>
      </c>
      <c r="I30" s="153"/>
      <c r="J30" s="153"/>
    </row>
    <row r="31" spans="1:10" s="15" customFormat="1" ht="19.5" customHeight="1">
      <c r="A31" s="127"/>
      <c r="B31" s="276" t="s">
        <v>42</v>
      </c>
      <c r="C31" s="277"/>
      <c r="D31" s="201">
        <v>87481</v>
      </c>
      <c r="E31" s="202">
        <v>82304</v>
      </c>
      <c r="F31" s="202">
        <v>10917</v>
      </c>
      <c r="G31" s="202">
        <v>0</v>
      </c>
      <c r="H31" s="198">
        <f>(E31+F31)</f>
        <v>93221</v>
      </c>
      <c r="I31" s="5"/>
      <c r="J31" s="5"/>
    </row>
    <row r="32" spans="1:10" s="27" customFormat="1" ht="19.5" customHeight="1">
      <c r="A32" s="1"/>
      <c r="B32" s="276" t="s">
        <v>43</v>
      </c>
      <c r="C32" s="277"/>
      <c r="D32" s="201">
        <v>12841</v>
      </c>
      <c r="E32" s="202">
        <v>5894</v>
      </c>
      <c r="F32" s="202">
        <v>4674</v>
      </c>
      <c r="G32" s="202">
        <v>0</v>
      </c>
      <c r="H32" s="198">
        <f>(E32+F32)</f>
        <v>10568</v>
      </c>
      <c r="I32" s="32"/>
      <c r="J32" s="32"/>
    </row>
    <row r="33" spans="1:10" s="15" customFormat="1" ht="24" customHeight="1">
      <c r="A33" s="127"/>
      <c r="B33" s="250" t="s">
        <v>36</v>
      </c>
      <c r="C33" s="251"/>
      <c r="D33" s="199">
        <v>106702</v>
      </c>
      <c r="E33" s="196">
        <f>SUM(E30:E32)</f>
        <v>90757</v>
      </c>
      <c r="F33" s="196">
        <f>SUM(F30:F32)</f>
        <v>15663</v>
      </c>
      <c r="G33" s="196">
        <f>SUM(G30:G32)</f>
        <v>0</v>
      </c>
      <c r="H33" s="152">
        <f>SUM(H30:H32)</f>
        <v>106420</v>
      </c>
      <c r="I33" s="5"/>
      <c r="J33" s="5"/>
    </row>
    <row r="34" spans="1:10" s="24" customFormat="1" ht="12.75">
      <c r="A34" s="8"/>
      <c r="B34" s="131"/>
      <c r="C34" s="18"/>
      <c r="D34" s="18"/>
      <c r="E34" s="4"/>
      <c r="F34" s="4"/>
      <c r="G34" s="4"/>
      <c r="H34" s="4"/>
      <c r="I34" s="32"/>
      <c r="J34" s="32"/>
    </row>
    <row r="35" spans="1:10" s="159" customFormat="1" ht="19.5" customHeight="1">
      <c r="A35" s="290" t="s">
        <v>10</v>
      </c>
      <c r="B35" s="291"/>
      <c r="C35" s="291"/>
      <c r="D35" s="291"/>
      <c r="E35" s="291"/>
      <c r="F35" s="291"/>
      <c r="G35" s="291"/>
      <c r="H35" s="292"/>
      <c r="I35" s="158"/>
      <c r="J35" s="158"/>
    </row>
    <row r="36" spans="1:10" s="24" customFormat="1" ht="15" customHeight="1">
      <c r="A36" s="8"/>
      <c r="B36" s="155"/>
      <c r="C36" s="155"/>
      <c r="D36" s="155"/>
      <c r="E36" s="155"/>
      <c r="F36" s="155"/>
      <c r="G36" s="155"/>
      <c r="H36" s="149"/>
      <c r="I36" s="32"/>
      <c r="J36" s="32"/>
    </row>
    <row r="37" spans="1:8" ht="19.5" customHeight="1">
      <c r="A37" s="1"/>
      <c r="B37" s="260" t="s">
        <v>236</v>
      </c>
      <c r="C37" s="261"/>
      <c r="D37" s="261"/>
      <c r="E37" s="261"/>
      <c r="F37" s="261"/>
      <c r="G37" s="261"/>
      <c r="H37" s="262"/>
    </row>
    <row r="38" spans="1:10" s="24" customFormat="1" ht="12.75" customHeight="1">
      <c r="A38" s="1" t="s">
        <v>172</v>
      </c>
      <c r="B38" s="130"/>
      <c r="C38" s="6" t="s">
        <v>60</v>
      </c>
      <c r="D38" s="19">
        <v>11346</v>
      </c>
      <c r="E38" s="1">
        <v>12559</v>
      </c>
      <c r="F38" s="1">
        <v>0</v>
      </c>
      <c r="G38" s="1">
        <v>0</v>
      </c>
      <c r="H38" s="33">
        <v>12559</v>
      </c>
      <c r="I38" s="32"/>
      <c r="J38" s="32"/>
    </row>
    <row r="39" spans="1:10" s="15" customFormat="1" ht="12.75" customHeight="1">
      <c r="A39" s="1" t="s">
        <v>178</v>
      </c>
      <c r="B39" s="130"/>
      <c r="C39" s="6" t="s">
        <v>6</v>
      </c>
      <c r="D39" s="19">
        <v>3063</v>
      </c>
      <c r="E39" s="1">
        <v>3391</v>
      </c>
      <c r="F39" s="1">
        <v>0</v>
      </c>
      <c r="G39" s="1">
        <v>0</v>
      </c>
      <c r="H39" s="33">
        <v>3391</v>
      </c>
      <c r="I39" s="5"/>
      <c r="J39" s="5"/>
    </row>
    <row r="40" spans="1:8" ht="44.25" customHeight="1">
      <c r="A40" s="1"/>
      <c r="B40" s="269" t="s">
        <v>237</v>
      </c>
      <c r="C40" s="265"/>
      <c r="D40" s="180">
        <v>14409</v>
      </c>
      <c r="E40" s="7">
        <f>SUM(E38:E39)</f>
        <v>15950</v>
      </c>
      <c r="F40" s="7">
        <f>SUM(F38:F39)</f>
        <v>0</v>
      </c>
      <c r="G40" s="7">
        <f>SUM(G38:G39)</f>
        <v>0</v>
      </c>
      <c r="H40" s="7">
        <v>15950</v>
      </c>
    </row>
    <row r="41" spans="1:8" ht="15.75" customHeight="1">
      <c r="A41" s="8"/>
      <c r="B41" s="150"/>
      <c r="C41" s="150"/>
      <c r="D41" s="150"/>
      <c r="E41" s="3"/>
      <c r="F41" s="3"/>
      <c r="G41" s="3"/>
      <c r="H41" s="3"/>
    </row>
    <row r="42" spans="1:8" ht="19.5" customHeight="1">
      <c r="A42" s="1"/>
      <c r="B42" s="260" t="s">
        <v>46</v>
      </c>
      <c r="C42" s="261"/>
      <c r="D42" s="261"/>
      <c r="E42" s="261"/>
      <c r="F42" s="261"/>
      <c r="G42" s="261"/>
      <c r="H42" s="262"/>
    </row>
    <row r="43" spans="1:8" ht="12.75" customHeight="1">
      <c r="A43" s="1" t="s">
        <v>166</v>
      </c>
      <c r="B43" s="133"/>
      <c r="C43" s="14" t="s">
        <v>32</v>
      </c>
      <c r="D43" s="14"/>
      <c r="E43" s="14"/>
      <c r="F43" s="14"/>
      <c r="G43" s="14"/>
      <c r="H43" s="34"/>
    </row>
    <row r="44" spans="1:8" ht="24" customHeight="1">
      <c r="A44" s="1" t="s">
        <v>167</v>
      </c>
      <c r="B44" s="130" t="s">
        <v>186</v>
      </c>
      <c r="C44" s="6" t="s">
        <v>218</v>
      </c>
      <c r="D44" s="19">
        <v>22078</v>
      </c>
      <c r="E44" s="1">
        <v>25886</v>
      </c>
      <c r="F44" s="1">
        <v>0</v>
      </c>
      <c r="G44" s="1">
        <v>0</v>
      </c>
      <c r="H44" s="33">
        <f aca="true" t="shared" si="1" ref="H44:H49">SUM(E44:G44)</f>
        <v>25886</v>
      </c>
    </row>
    <row r="45" spans="1:8" ht="24" customHeight="1">
      <c r="A45" s="1" t="s">
        <v>167</v>
      </c>
      <c r="B45" s="130" t="s">
        <v>186</v>
      </c>
      <c r="C45" s="6" t="s">
        <v>47</v>
      </c>
      <c r="D45" s="19">
        <v>8557</v>
      </c>
      <c r="E45" s="1">
        <v>9031</v>
      </c>
      <c r="F45" s="1">
        <v>0</v>
      </c>
      <c r="G45" s="1">
        <v>0</v>
      </c>
      <c r="H45" s="33">
        <f t="shared" si="1"/>
        <v>9031</v>
      </c>
    </row>
    <row r="46" spans="1:8" ht="24" customHeight="1">
      <c r="A46" s="1" t="s">
        <v>167</v>
      </c>
      <c r="B46" s="130" t="s">
        <v>186</v>
      </c>
      <c r="C46" s="6" t="s">
        <v>48</v>
      </c>
      <c r="D46" s="19">
        <v>1460</v>
      </c>
      <c r="E46" s="1">
        <v>1541</v>
      </c>
      <c r="F46" s="1">
        <v>0</v>
      </c>
      <c r="G46" s="1">
        <v>0</v>
      </c>
      <c r="H46" s="33">
        <f t="shared" si="1"/>
        <v>1541</v>
      </c>
    </row>
    <row r="47" spans="1:8" ht="24" customHeight="1">
      <c r="A47" s="1" t="s">
        <v>167</v>
      </c>
      <c r="B47" s="130" t="s">
        <v>186</v>
      </c>
      <c r="C47" s="13" t="s">
        <v>37</v>
      </c>
      <c r="D47" s="181">
        <v>1193</v>
      </c>
      <c r="E47" s="1">
        <v>1234</v>
      </c>
      <c r="F47" s="1">
        <v>0</v>
      </c>
      <c r="G47" s="1">
        <v>0</v>
      </c>
      <c r="H47" s="33">
        <f t="shared" si="1"/>
        <v>1234</v>
      </c>
    </row>
    <row r="48" spans="1:8" ht="24" customHeight="1">
      <c r="A48" s="1" t="s">
        <v>168</v>
      </c>
      <c r="B48" s="130" t="s">
        <v>187</v>
      </c>
      <c r="C48" s="6" t="s">
        <v>219</v>
      </c>
      <c r="D48" s="19">
        <v>1533</v>
      </c>
      <c r="E48" s="1">
        <v>1586</v>
      </c>
      <c r="F48" s="1">
        <v>0</v>
      </c>
      <c r="G48" s="1">
        <v>0</v>
      </c>
      <c r="H48" s="33">
        <f t="shared" si="1"/>
        <v>1586</v>
      </c>
    </row>
    <row r="49" spans="1:8" ht="24" customHeight="1">
      <c r="A49" s="1" t="s">
        <v>171</v>
      </c>
      <c r="B49" s="130" t="s">
        <v>188</v>
      </c>
      <c r="C49" s="21" t="s">
        <v>61</v>
      </c>
      <c r="D49" s="174">
        <v>598</v>
      </c>
      <c r="E49" s="1">
        <v>691</v>
      </c>
      <c r="F49" s="1">
        <v>0</v>
      </c>
      <c r="G49" s="1">
        <v>0</v>
      </c>
      <c r="H49" s="33">
        <f t="shared" si="1"/>
        <v>691</v>
      </c>
    </row>
    <row r="50" spans="1:8" ht="12.75">
      <c r="A50" s="1" t="s">
        <v>169</v>
      </c>
      <c r="B50" s="130" t="s">
        <v>193</v>
      </c>
      <c r="C50" s="12" t="s">
        <v>12</v>
      </c>
      <c r="D50" s="12">
        <v>35419</v>
      </c>
      <c r="E50" s="7">
        <f>SUM(E44:E49)</f>
        <v>39969</v>
      </c>
      <c r="F50" s="7">
        <f>SUM(F44:F49)</f>
        <v>0</v>
      </c>
      <c r="G50" s="7">
        <f>SUM(G44:G49)</f>
        <v>0</v>
      </c>
      <c r="H50" s="7">
        <f>SUM(H44:H49)</f>
        <v>39969</v>
      </c>
    </row>
    <row r="51" spans="1:8" ht="12.75">
      <c r="A51" s="1"/>
      <c r="B51" s="130"/>
      <c r="C51" s="17"/>
      <c r="D51" s="17"/>
      <c r="E51" s="3"/>
      <c r="F51" s="3"/>
      <c r="G51" s="3"/>
      <c r="H51" s="3"/>
    </row>
    <row r="52" spans="1:8" ht="12.75">
      <c r="A52" s="1" t="s">
        <v>112</v>
      </c>
      <c r="B52" s="134"/>
      <c r="C52" s="17" t="s">
        <v>14</v>
      </c>
      <c r="D52" s="17"/>
      <c r="E52" s="3"/>
      <c r="F52" s="3"/>
      <c r="G52" s="3"/>
      <c r="H52" s="3"/>
    </row>
    <row r="53" spans="1:8" ht="25.5">
      <c r="A53" s="1" t="s">
        <v>112</v>
      </c>
      <c r="B53" s="130" t="s">
        <v>189</v>
      </c>
      <c r="C53" s="6" t="s">
        <v>11</v>
      </c>
      <c r="D53" s="19">
        <v>8988</v>
      </c>
      <c r="E53" s="1">
        <v>10177</v>
      </c>
      <c r="F53" s="1">
        <v>0</v>
      </c>
      <c r="G53" s="1">
        <v>0</v>
      </c>
      <c r="H53" s="33">
        <f>SUM(E53:G53)</f>
        <v>10177</v>
      </c>
    </row>
    <row r="54" spans="1:10" ht="25.5">
      <c r="A54" s="1" t="s">
        <v>112</v>
      </c>
      <c r="B54" s="130" t="s">
        <v>189</v>
      </c>
      <c r="C54" s="6" t="s">
        <v>13</v>
      </c>
      <c r="D54" s="19">
        <v>575</v>
      </c>
      <c r="E54" s="1">
        <v>615</v>
      </c>
      <c r="F54" s="1">
        <v>0</v>
      </c>
      <c r="G54" s="1">
        <v>0</v>
      </c>
      <c r="H54" s="33">
        <f>SUM(E54:G54)</f>
        <v>615</v>
      </c>
      <c r="I54" s="31"/>
      <c r="J54" s="31"/>
    </row>
    <row r="55" spans="1:8" ht="12.75">
      <c r="A55" s="1" t="s">
        <v>112</v>
      </c>
      <c r="B55" s="130"/>
      <c r="C55" s="12" t="s">
        <v>14</v>
      </c>
      <c r="D55" s="12">
        <v>9563</v>
      </c>
      <c r="E55" s="7">
        <f>SUM(E53:E54)</f>
        <v>10792</v>
      </c>
      <c r="F55" s="7">
        <f>SUM(F53:F54)</f>
        <v>0</v>
      </c>
      <c r="G55" s="7">
        <f>SUM(G53:G54)</f>
        <v>0</v>
      </c>
      <c r="H55" s="7">
        <f>SUM(H53:H54)</f>
        <v>10792</v>
      </c>
    </row>
    <row r="56" spans="1:8" ht="12.75">
      <c r="A56" s="1"/>
      <c r="B56" s="135"/>
      <c r="C56" s="17"/>
      <c r="D56" s="17"/>
      <c r="E56" s="3"/>
      <c r="F56" s="3"/>
      <c r="G56" s="3"/>
      <c r="H56" s="3"/>
    </row>
    <row r="57" spans="1:8" ht="12.75">
      <c r="A57" s="1" t="s">
        <v>114</v>
      </c>
      <c r="B57" s="136"/>
      <c r="C57" s="19" t="s">
        <v>211</v>
      </c>
      <c r="D57" s="19"/>
      <c r="E57" s="1"/>
      <c r="F57" s="1"/>
      <c r="G57" s="1"/>
      <c r="H57" s="9"/>
    </row>
    <row r="58" spans="1:8" ht="12.75">
      <c r="A58" s="1" t="s">
        <v>170</v>
      </c>
      <c r="B58" s="130" t="s">
        <v>190</v>
      </c>
      <c r="C58" s="6" t="s">
        <v>17</v>
      </c>
      <c r="D58" s="19">
        <v>45</v>
      </c>
      <c r="E58" s="1">
        <v>45</v>
      </c>
      <c r="F58" s="1">
        <v>0</v>
      </c>
      <c r="G58" s="1">
        <v>0</v>
      </c>
      <c r="H58" s="33">
        <f>SUM(E58:G58)</f>
        <v>45</v>
      </c>
    </row>
    <row r="59" spans="1:10" ht="12.75">
      <c r="A59" s="1" t="s">
        <v>173</v>
      </c>
      <c r="B59" s="130" t="s">
        <v>191</v>
      </c>
      <c r="C59" s="6" t="s">
        <v>18</v>
      </c>
      <c r="D59" s="19">
        <v>353</v>
      </c>
      <c r="E59" s="1">
        <v>353</v>
      </c>
      <c r="F59" s="1">
        <v>0</v>
      </c>
      <c r="G59" s="1">
        <v>0</v>
      </c>
      <c r="H59" s="33">
        <f>SUM(E59:G59)</f>
        <v>353</v>
      </c>
      <c r="I59" s="31"/>
      <c r="J59" s="31"/>
    </row>
    <row r="60" spans="1:10" ht="12.75">
      <c r="A60" s="1"/>
      <c r="B60" s="130"/>
      <c r="C60" s="6" t="s">
        <v>29</v>
      </c>
      <c r="D60" s="19">
        <v>76</v>
      </c>
      <c r="E60" s="1">
        <v>76</v>
      </c>
      <c r="F60" s="1">
        <v>0</v>
      </c>
      <c r="G60" s="1">
        <v>0</v>
      </c>
      <c r="H60" s="33">
        <f>SUM(E60:G60)</f>
        <v>76</v>
      </c>
      <c r="I60" s="31"/>
      <c r="J60" s="31"/>
    </row>
    <row r="61" spans="1:8" ht="12.75">
      <c r="A61" s="1" t="s">
        <v>114</v>
      </c>
      <c r="B61" s="130" t="s">
        <v>194</v>
      </c>
      <c r="C61" s="6" t="s">
        <v>34</v>
      </c>
      <c r="D61" s="19">
        <v>474</v>
      </c>
      <c r="E61" s="2">
        <f>SUM(E58:E60)</f>
        <v>474</v>
      </c>
      <c r="F61" s="2">
        <f>SUM(F58:F60)</f>
        <v>0</v>
      </c>
      <c r="G61" s="2">
        <f>SUM(G58:G60)</f>
        <v>0</v>
      </c>
      <c r="H61" s="3">
        <f>SUM(H58:H60)</f>
        <v>474</v>
      </c>
    </row>
    <row r="62" spans="1:8" ht="12.75">
      <c r="A62" s="1" t="s">
        <v>178</v>
      </c>
      <c r="B62" s="130" t="s">
        <v>192</v>
      </c>
      <c r="C62" s="36" t="s">
        <v>49</v>
      </c>
      <c r="D62" s="19">
        <v>128</v>
      </c>
      <c r="E62" s="1">
        <v>128</v>
      </c>
      <c r="F62" s="1">
        <v>0</v>
      </c>
      <c r="G62" s="1">
        <v>0</v>
      </c>
      <c r="H62" s="9">
        <v>128</v>
      </c>
    </row>
    <row r="63" spans="1:8" ht="12.75" customHeight="1">
      <c r="A63" s="1" t="s">
        <v>114</v>
      </c>
      <c r="B63" s="130" t="s">
        <v>194</v>
      </c>
      <c r="C63" s="12" t="s">
        <v>33</v>
      </c>
      <c r="D63" s="12">
        <v>602</v>
      </c>
      <c r="E63" s="7">
        <f>SUM(E61:E62)</f>
        <v>602</v>
      </c>
      <c r="F63" s="7">
        <f>SUM(F61:F62)</f>
        <v>0</v>
      </c>
      <c r="G63" s="7">
        <f>SUM(G61:G62)</f>
        <v>0</v>
      </c>
      <c r="H63" s="7">
        <f>SUM(H61:H62)</f>
        <v>602</v>
      </c>
    </row>
    <row r="64" spans="1:10" s="83" customFormat="1" ht="30.75" customHeight="1">
      <c r="A64" s="33"/>
      <c r="B64" s="264" t="s">
        <v>55</v>
      </c>
      <c r="C64" s="293"/>
      <c r="D64" s="182">
        <v>45584</v>
      </c>
      <c r="E64" s="7">
        <f>(E50+E55+E63)</f>
        <v>51363</v>
      </c>
      <c r="F64" s="7">
        <f>(F50+F55+F63)</f>
        <v>0</v>
      </c>
      <c r="G64" s="7">
        <f>(G50+G55+G63)</f>
        <v>0</v>
      </c>
      <c r="H64" s="7">
        <f>(H50+H55+H63)</f>
        <v>51363</v>
      </c>
      <c r="I64" s="30"/>
      <c r="J64" s="30"/>
    </row>
    <row r="65" spans="1:10" ht="12.75" customHeight="1">
      <c r="A65" s="8"/>
      <c r="B65" s="131"/>
      <c r="C65" s="18"/>
      <c r="D65" s="18"/>
      <c r="E65" s="3"/>
      <c r="F65" s="3"/>
      <c r="G65" s="3"/>
      <c r="H65" s="3"/>
      <c r="I65" s="31"/>
      <c r="J65" s="31"/>
    </row>
    <row r="66" spans="1:10" ht="19.5" customHeight="1">
      <c r="A66" s="8"/>
      <c r="B66" s="266" t="s">
        <v>56</v>
      </c>
      <c r="C66" s="267"/>
      <c r="D66" s="267"/>
      <c r="E66" s="267"/>
      <c r="F66" s="267"/>
      <c r="G66" s="267"/>
      <c r="H66" s="268"/>
      <c r="I66" s="31"/>
      <c r="J66" s="31"/>
    </row>
    <row r="67" spans="1:10" ht="12.75" customHeight="1">
      <c r="A67" s="1" t="s">
        <v>114</v>
      </c>
      <c r="B67" s="136"/>
      <c r="C67" s="19" t="s">
        <v>211</v>
      </c>
      <c r="D67" s="19"/>
      <c r="E67" s="1"/>
      <c r="F67" s="1"/>
      <c r="G67" s="1"/>
      <c r="H67" s="9"/>
      <c r="I67" s="31"/>
      <c r="J67" s="31"/>
    </row>
    <row r="68" spans="1:10" s="24" customFormat="1" ht="12.75" customHeight="1">
      <c r="A68" s="1" t="s">
        <v>173</v>
      </c>
      <c r="B68" s="130" t="s">
        <v>191</v>
      </c>
      <c r="C68" s="6" t="s">
        <v>205</v>
      </c>
      <c r="D68" s="19">
        <v>19</v>
      </c>
      <c r="E68" s="1">
        <v>19</v>
      </c>
      <c r="F68" s="1">
        <v>0</v>
      </c>
      <c r="G68" s="1">
        <v>0</v>
      </c>
      <c r="H68" s="33">
        <f>SUM(E68:G68)</f>
        <v>19</v>
      </c>
      <c r="I68" s="145"/>
      <c r="J68" s="145"/>
    </row>
    <row r="69" spans="1:10" s="15" customFormat="1" ht="12.75" customHeight="1">
      <c r="A69" s="1" t="s">
        <v>170</v>
      </c>
      <c r="B69" s="130" t="s">
        <v>190</v>
      </c>
      <c r="C69" s="6" t="s">
        <v>16</v>
      </c>
      <c r="D69" s="19">
        <v>85</v>
      </c>
      <c r="E69" s="1">
        <v>85</v>
      </c>
      <c r="F69" s="1">
        <v>0</v>
      </c>
      <c r="G69" s="1">
        <v>0</v>
      </c>
      <c r="H69" s="33">
        <f aca="true" t="shared" si="2" ref="H69:H84">SUM(E69:G69)</f>
        <v>85</v>
      </c>
      <c r="I69" s="31"/>
      <c r="J69" s="31"/>
    </row>
    <row r="70" spans="1:10" s="15" customFormat="1" ht="12.75" customHeight="1">
      <c r="A70" s="1" t="s">
        <v>170</v>
      </c>
      <c r="B70" s="130" t="s">
        <v>190</v>
      </c>
      <c r="C70" s="6" t="s">
        <v>19</v>
      </c>
      <c r="D70" s="19">
        <v>205</v>
      </c>
      <c r="E70" s="1">
        <v>205</v>
      </c>
      <c r="F70" s="1">
        <v>0</v>
      </c>
      <c r="G70" s="1">
        <v>0</v>
      </c>
      <c r="H70" s="33">
        <f t="shared" si="2"/>
        <v>205</v>
      </c>
      <c r="I70" s="31"/>
      <c r="J70" s="31"/>
    </row>
    <row r="71" spans="1:8" ht="12.75" customHeight="1">
      <c r="A71" s="1" t="s">
        <v>170</v>
      </c>
      <c r="B71" s="130" t="s">
        <v>190</v>
      </c>
      <c r="C71" s="6" t="s">
        <v>20</v>
      </c>
      <c r="D71" s="19">
        <v>255</v>
      </c>
      <c r="E71" s="1">
        <v>255</v>
      </c>
      <c r="F71" s="1">
        <v>0</v>
      </c>
      <c r="G71" s="1">
        <v>0</v>
      </c>
      <c r="H71" s="33">
        <f t="shared" si="2"/>
        <v>255</v>
      </c>
    </row>
    <row r="72" spans="1:8" ht="12.75" customHeight="1">
      <c r="A72" s="1" t="s">
        <v>176</v>
      </c>
      <c r="B72" s="130" t="s">
        <v>195</v>
      </c>
      <c r="C72" s="6" t="s">
        <v>21</v>
      </c>
      <c r="D72" s="19">
        <v>69</v>
      </c>
      <c r="E72" s="1">
        <v>69</v>
      </c>
      <c r="F72" s="1">
        <v>0</v>
      </c>
      <c r="G72" s="1">
        <v>0</v>
      </c>
      <c r="H72" s="33">
        <f t="shared" si="2"/>
        <v>69</v>
      </c>
    </row>
    <row r="73" spans="1:8" ht="12.75" customHeight="1">
      <c r="A73" s="1" t="s">
        <v>176</v>
      </c>
      <c r="B73" s="130" t="s">
        <v>195</v>
      </c>
      <c r="C73" s="6" t="s">
        <v>22</v>
      </c>
      <c r="D73" s="19">
        <v>59</v>
      </c>
      <c r="E73" s="1">
        <v>59</v>
      </c>
      <c r="F73" s="1">
        <v>0</v>
      </c>
      <c r="G73" s="1">
        <v>0</v>
      </c>
      <c r="H73" s="33">
        <f t="shared" si="2"/>
        <v>59</v>
      </c>
    </row>
    <row r="74" spans="1:8" ht="12.75" customHeight="1">
      <c r="A74" s="1" t="s">
        <v>175</v>
      </c>
      <c r="B74" s="130" t="s">
        <v>196</v>
      </c>
      <c r="C74" s="6" t="s">
        <v>23</v>
      </c>
      <c r="D74" s="19">
        <v>920</v>
      </c>
      <c r="E74" s="1">
        <v>710</v>
      </c>
      <c r="F74" s="1">
        <v>0</v>
      </c>
      <c r="G74" s="1">
        <v>0</v>
      </c>
      <c r="H74" s="33">
        <f t="shared" si="2"/>
        <v>710</v>
      </c>
    </row>
    <row r="75" spans="1:8" ht="12.75" customHeight="1">
      <c r="A75" s="1" t="s">
        <v>175</v>
      </c>
      <c r="B75" s="130" t="s">
        <v>196</v>
      </c>
      <c r="C75" s="6" t="s">
        <v>24</v>
      </c>
      <c r="D75" s="19">
        <v>409</v>
      </c>
      <c r="E75" s="1">
        <v>319</v>
      </c>
      <c r="F75" s="1">
        <v>0</v>
      </c>
      <c r="G75" s="1">
        <v>0</v>
      </c>
      <c r="H75" s="33">
        <f t="shared" si="2"/>
        <v>319</v>
      </c>
    </row>
    <row r="76" spans="1:8" ht="12.75" customHeight="1">
      <c r="A76" s="1" t="s">
        <v>175</v>
      </c>
      <c r="B76" s="130" t="s">
        <v>196</v>
      </c>
      <c r="C76" s="6" t="s">
        <v>25</v>
      </c>
      <c r="D76" s="19">
        <v>346</v>
      </c>
      <c r="E76" s="1">
        <v>346</v>
      </c>
      <c r="F76" s="1">
        <v>0</v>
      </c>
      <c r="G76" s="1">
        <v>0</v>
      </c>
      <c r="H76" s="33">
        <f t="shared" si="2"/>
        <v>346</v>
      </c>
    </row>
    <row r="77" spans="1:8" ht="12.75" customHeight="1">
      <c r="A77" s="1" t="s">
        <v>174</v>
      </c>
      <c r="B77" s="130" t="s">
        <v>197</v>
      </c>
      <c r="C77" s="6" t="s">
        <v>26</v>
      </c>
      <c r="D77" s="19">
        <v>96</v>
      </c>
      <c r="E77" s="1">
        <v>96</v>
      </c>
      <c r="F77" s="1">
        <v>0</v>
      </c>
      <c r="G77" s="1">
        <v>0</v>
      </c>
      <c r="H77" s="33">
        <f t="shared" si="2"/>
        <v>96</v>
      </c>
    </row>
    <row r="78" spans="1:8" ht="12.75" customHeight="1">
      <c r="A78" s="1" t="s">
        <v>179</v>
      </c>
      <c r="B78" s="130" t="s">
        <v>198</v>
      </c>
      <c r="C78" s="16" t="s">
        <v>27</v>
      </c>
      <c r="D78" s="175">
        <v>299</v>
      </c>
      <c r="E78" s="1">
        <v>299</v>
      </c>
      <c r="F78" s="1">
        <v>0</v>
      </c>
      <c r="G78" s="1">
        <v>0</v>
      </c>
      <c r="H78" s="33">
        <f t="shared" si="2"/>
        <v>299</v>
      </c>
    </row>
    <row r="79" spans="1:8" ht="12.75" customHeight="1">
      <c r="A79" s="1" t="s">
        <v>177</v>
      </c>
      <c r="B79" s="130" t="s">
        <v>199</v>
      </c>
      <c r="C79" s="6" t="s">
        <v>28</v>
      </c>
      <c r="D79" s="19">
        <v>178</v>
      </c>
      <c r="E79" s="1">
        <v>178</v>
      </c>
      <c r="F79" s="1">
        <v>0</v>
      </c>
      <c r="G79" s="1">
        <v>0</v>
      </c>
      <c r="H79" s="33">
        <f t="shared" si="2"/>
        <v>178</v>
      </c>
    </row>
    <row r="80" spans="1:8" ht="12.75" customHeight="1">
      <c r="A80" s="1" t="s">
        <v>202</v>
      </c>
      <c r="B80" s="130"/>
      <c r="C80" s="6" t="s">
        <v>30</v>
      </c>
      <c r="D80" s="19">
        <v>19</v>
      </c>
      <c r="E80" s="1">
        <v>19</v>
      </c>
      <c r="F80" s="1">
        <v>0</v>
      </c>
      <c r="G80" s="1">
        <v>0</v>
      </c>
      <c r="H80" s="33">
        <f t="shared" si="2"/>
        <v>19</v>
      </c>
    </row>
    <row r="81" spans="1:8" ht="12.75" customHeight="1">
      <c r="A81" s="1" t="s">
        <v>179</v>
      </c>
      <c r="B81" s="130" t="s">
        <v>198</v>
      </c>
      <c r="C81" s="6" t="s">
        <v>57</v>
      </c>
      <c r="D81" s="19">
        <v>1330</v>
      </c>
      <c r="E81" s="1">
        <v>760</v>
      </c>
      <c r="F81" s="1">
        <v>0</v>
      </c>
      <c r="G81" s="1">
        <v>0</v>
      </c>
      <c r="H81" s="33">
        <v>760</v>
      </c>
    </row>
    <row r="82" spans="1:8" ht="12.75">
      <c r="A82" s="1" t="s">
        <v>114</v>
      </c>
      <c r="B82" s="130"/>
      <c r="C82" s="6" t="s">
        <v>31</v>
      </c>
      <c r="D82" s="19">
        <f>SUM(D68:D81)</f>
        <v>4289</v>
      </c>
      <c r="E82" s="1">
        <f>SUM(E68:E81)</f>
        <v>3419</v>
      </c>
      <c r="F82" s="1">
        <f>SUM(F68:F81)</f>
        <v>0</v>
      </c>
      <c r="G82" s="8">
        <v>0</v>
      </c>
      <c r="H82" s="9">
        <f t="shared" si="2"/>
        <v>3419</v>
      </c>
    </row>
    <row r="83" spans="1:8" ht="12.75">
      <c r="A83" s="1" t="s">
        <v>178</v>
      </c>
      <c r="B83" s="130" t="s">
        <v>192</v>
      </c>
      <c r="C83" s="6" t="s">
        <v>206</v>
      </c>
      <c r="D83" s="19">
        <v>1158</v>
      </c>
      <c r="E83" s="1">
        <v>923</v>
      </c>
      <c r="F83" s="1">
        <v>0</v>
      </c>
      <c r="G83" s="8">
        <v>0</v>
      </c>
      <c r="H83" s="9">
        <f t="shared" si="2"/>
        <v>923</v>
      </c>
    </row>
    <row r="84" spans="1:8" ht="12.75">
      <c r="A84" s="1" t="s">
        <v>114</v>
      </c>
      <c r="B84" s="130"/>
      <c r="C84" s="12" t="s">
        <v>33</v>
      </c>
      <c r="D84" s="12">
        <v>5447</v>
      </c>
      <c r="E84" s="7">
        <f>(E82+E83)</f>
        <v>4342</v>
      </c>
      <c r="F84" s="7">
        <f>(F82+F83)</f>
        <v>0</v>
      </c>
      <c r="G84" s="7">
        <f>(G82+G83)</f>
        <v>0</v>
      </c>
      <c r="H84" s="7">
        <f t="shared" si="2"/>
        <v>4342</v>
      </c>
    </row>
    <row r="85" spans="1:8" ht="12.75">
      <c r="A85" s="1" t="s">
        <v>122</v>
      </c>
      <c r="B85" s="183"/>
      <c r="C85" s="184" t="s">
        <v>224</v>
      </c>
      <c r="D85" s="184">
        <v>0</v>
      </c>
      <c r="E85" s="2">
        <v>0</v>
      </c>
      <c r="F85" s="2">
        <v>0</v>
      </c>
      <c r="G85" s="2">
        <v>0</v>
      </c>
      <c r="H85" s="3">
        <v>0</v>
      </c>
    </row>
    <row r="86" spans="1:8" ht="12.75">
      <c r="A86" s="1"/>
      <c r="B86" s="183"/>
      <c r="C86" s="184" t="s">
        <v>206</v>
      </c>
      <c r="D86" s="184">
        <v>0</v>
      </c>
      <c r="E86" s="2">
        <v>0</v>
      </c>
      <c r="F86" s="2">
        <v>0</v>
      </c>
      <c r="G86" s="2">
        <v>0</v>
      </c>
      <c r="H86" s="3">
        <v>0</v>
      </c>
    </row>
    <row r="87" spans="1:8" ht="12.75">
      <c r="A87" s="1"/>
      <c r="B87" s="183"/>
      <c r="C87" s="184" t="s">
        <v>225</v>
      </c>
      <c r="D87" s="184">
        <v>0</v>
      </c>
      <c r="E87" s="3">
        <v>0</v>
      </c>
      <c r="F87" s="3">
        <v>0</v>
      </c>
      <c r="G87" s="3">
        <v>0</v>
      </c>
      <c r="H87" s="3">
        <v>0</v>
      </c>
    </row>
    <row r="88" spans="1:10" s="99" customFormat="1" ht="26.25" customHeight="1">
      <c r="A88" s="9"/>
      <c r="B88" s="264" t="s">
        <v>212</v>
      </c>
      <c r="C88" s="265"/>
      <c r="D88" s="180">
        <v>5447</v>
      </c>
      <c r="E88" s="7">
        <v>4342</v>
      </c>
      <c r="F88" s="7">
        <v>0</v>
      </c>
      <c r="G88" s="7">
        <v>0</v>
      </c>
      <c r="H88" s="7">
        <v>4342</v>
      </c>
      <c r="I88" s="31"/>
      <c r="J88" s="31"/>
    </row>
    <row r="89" spans="1:10" s="15" customFormat="1" ht="12.75">
      <c r="A89" s="1"/>
      <c r="B89" s="131"/>
      <c r="C89" s="26"/>
      <c r="D89" s="26"/>
      <c r="E89" s="38"/>
      <c r="F89" s="38"/>
      <c r="G89" s="38"/>
      <c r="H89" s="39"/>
      <c r="I89" s="31"/>
      <c r="J89" s="31"/>
    </row>
    <row r="90" spans="1:10" s="15" customFormat="1" ht="19.5" customHeight="1">
      <c r="A90" s="1"/>
      <c r="B90" s="260" t="s">
        <v>59</v>
      </c>
      <c r="C90" s="261"/>
      <c r="D90" s="261"/>
      <c r="E90" s="261"/>
      <c r="F90" s="261"/>
      <c r="G90" s="261"/>
      <c r="H90" s="262"/>
      <c r="I90" s="31"/>
      <c r="J90" s="31"/>
    </row>
    <row r="91" spans="1:10" s="15" customFormat="1" ht="12.75">
      <c r="A91" s="1" t="s">
        <v>169</v>
      </c>
      <c r="B91" s="133"/>
      <c r="C91" s="14" t="s">
        <v>32</v>
      </c>
      <c r="D91" s="14"/>
      <c r="E91" s="14"/>
      <c r="F91" s="14"/>
      <c r="G91" s="14"/>
      <c r="H91" s="34"/>
      <c r="I91" s="31"/>
      <c r="J91" s="31"/>
    </row>
    <row r="92" spans="1:10" s="24" customFormat="1" ht="26.25" customHeight="1">
      <c r="A92" s="1" t="s">
        <v>167</v>
      </c>
      <c r="B92" s="130" t="s">
        <v>186</v>
      </c>
      <c r="C92" s="6" t="s">
        <v>207</v>
      </c>
      <c r="D92" s="19">
        <v>225</v>
      </c>
      <c r="E92" s="1">
        <v>225</v>
      </c>
      <c r="F92" s="1">
        <v>0</v>
      </c>
      <c r="G92" s="1">
        <v>0</v>
      </c>
      <c r="H92" s="9">
        <v>225</v>
      </c>
      <c r="I92" s="32"/>
      <c r="J92" s="32"/>
    </row>
    <row r="93" spans="1:8" ht="12" customHeight="1">
      <c r="A93" s="1" t="s">
        <v>169</v>
      </c>
      <c r="B93" s="130"/>
      <c r="C93" s="12" t="s">
        <v>12</v>
      </c>
      <c r="D93" s="12">
        <v>225</v>
      </c>
      <c r="E93" s="7">
        <v>225</v>
      </c>
      <c r="F93" s="7">
        <v>0</v>
      </c>
      <c r="G93" s="7">
        <v>0</v>
      </c>
      <c r="H93" s="7">
        <v>225</v>
      </c>
    </row>
    <row r="94" spans="1:8" ht="25.5" customHeight="1">
      <c r="A94" s="1" t="s">
        <v>112</v>
      </c>
      <c r="B94" s="137"/>
      <c r="C94" s="252" t="s">
        <v>14</v>
      </c>
      <c r="D94" s="253"/>
      <c r="E94" s="253"/>
      <c r="F94" s="253"/>
      <c r="G94" s="253"/>
      <c r="H94" s="254"/>
    </row>
    <row r="95" spans="1:8" ht="25.5">
      <c r="A95" s="1" t="s">
        <v>112</v>
      </c>
      <c r="B95" s="130" t="s">
        <v>189</v>
      </c>
      <c r="C95" s="6" t="s">
        <v>11</v>
      </c>
      <c r="D95" s="19">
        <v>61</v>
      </c>
      <c r="E95" s="1">
        <v>61</v>
      </c>
      <c r="F95" s="1">
        <v>0</v>
      </c>
      <c r="G95" s="1">
        <v>0</v>
      </c>
      <c r="H95" s="9">
        <v>61</v>
      </c>
    </row>
    <row r="96" spans="1:8" ht="12.75">
      <c r="A96" s="1" t="s">
        <v>112</v>
      </c>
      <c r="B96" s="130" t="s">
        <v>189</v>
      </c>
      <c r="C96" s="12" t="s">
        <v>14</v>
      </c>
      <c r="D96" s="12">
        <v>61</v>
      </c>
      <c r="E96" s="7">
        <v>61</v>
      </c>
      <c r="F96" s="7">
        <v>0</v>
      </c>
      <c r="G96" s="7">
        <v>0</v>
      </c>
      <c r="H96" s="7">
        <v>61</v>
      </c>
    </row>
    <row r="97" spans="1:10" ht="12.75">
      <c r="A97" s="1" t="s">
        <v>114</v>
      </c>
      <c r="B97" s="138"/>
      <c r="C97" s="19" t="s">
        <v>34</v>
      </c>
      <c r="D97" s="19"/>
      <c r="E97" s="3"/>
      <c r="F97" s="3"/>
      <c r="G97" s="3"/>
      <c r="H97" s="3"/>
      <c r="I97" s="31"/>
      <c r="J97" s="31"/>
    </row>
    <row r="98" spans="1:8" ht="22.5">
      <c r="A98" s="1" t="s">
        <v>200</v>
      </c>
      <c r="B98" s="139" t="s">
        <v>201</v>
      </c>
      <c r="C98" s="147" t="s">
        <v>204</v>
      </c>
      <c r="D98" s="19">
        <v>1116</v>
      </c>
      <c r="E98" s="3">
        <v>612</v>
      </c>
      <c r="F98" s="3">
        <v>0</v>
      </c>
      <c r="G98" s="3">
        <v>0</v>
      </c>
      <c r="H98" s="3">
        <v>612</v>
      </c>
    </row>
    <row r="99" spans="1:10" s="99" customFormat="1" ht="26.25" customHeight="1">
      <c r="A99" s="9"/>
      <c r="B99" s="269" t="s">
        <v>213</v>
      </c>
      <c r="C99" s="265"/>
      <c r="D99" s="180">
        <v>1402</v>
      </c>
      <c r="E99" s="7">
        <f>(E93+E96+E98)</f>
        <v>898</v>
      </c>
      <c r="F99" s="7">
        <f>(F93+F96+F98)</f>
        <v>0</v>
      </c>
      <c r="G99" s="7">
        <f>(G93+G96+G98)</f>
        <v>0</v>
      </c>
      <c r="H99" s="7">
        <f>(H93+H96+H98)</f>
        <v>898</v>
      </c>
      <c r="I99" s="31"/>
      <c r="J99" s="31"/>
    </row>
    <row r="100" spans="1:10" ht="12.75">
      <c r="A100" s="1"/>
      <c r="B100" s="130"/>
      <c r="C100" s="6"/>
      <c r="D100" s="19"/>
      <c r="E100" s="1"/>
      <c r="F100" s="1"/>
      <c r="G100" s="1"/>
      <c r="H100" s="9"/>
      <c r="I100" s="31"/>
      <c r="J100" s="31"/>
    </row>
    <row r="101" spans="1:10" ht="19.5" customHeight="1">
      <c r="A101" s="1"/>
      <c r="B101" s="260" t="s">
        <v>58</v>
      </c>
      <c r="C101" s="261"/>
      <c r="D101" s="261"/>
      <c r="E101" s="261"/>
      <c r="F101" s="261"/>
      <c r="G101" s="261"/>
      <c r="H101" s="262"/>
      <c r="I101" s="31"/>
      <c r="J101" s="31"/>
    </row>
    <row r="102" spans="1:10" ht="14.25" customHeight="1">
      <c r="A102" s="1" t="s">
        <v>169</v>
      </c>
      <c r="B102" s="133">
        <v>41275</v>
      </c>
      <c r="C102" s="14" t="s">
        <v>32</v>
      </c>
      <c r="D102" s="14"/>
      <c r="E102" s="14"/>
      <c r="F102" s="14"/>
      <c r="G102" s="14"/>
      <c r="H102" s="34"/>
      <c r="I102" s="31"/>
      <c r="J102" s="31"/>
    </row>
    <row r="103" spans="1:10" s="24" customFormat="1" ht="26.25" customHeight="1">
      <c r="A103" s="1" t="s">
        <v>167</v>
      </c>
      <c r="B103" s="130" t="s">
        <v>186</v>
      </c>
      <c r="C103" s="6" t="s">
        <v>208</v>
      </c>
      <c r="D103" s="19">
        <v>17238</v>
      </c>
      <c r="E103" s="1">
        <v>13158</v>
      </c>
      <c r="F103" s="1">
        <v>0</v>
      </c>
      <c r="G103" s="1">
        <v>0</v>
      </c>
      <c r="H103" s="9">
        <f>SUM(E103:G103)</f>
        <v>13158</v>
      </c>
      <c r="I103" s="145"/>
      <c r="J103" s="145"/>
    </row>
    <row r="104" spans="1:8" ht="19.5" customHeight="1">
      <c r="A104" s="1" t="s">
        <v>167</v>
      </c>
      <c r="B104" s="130" t="s">
        <v>186</v>
      </c>
      <c r="C104" s="13" t="s">
        <v>209</v>
      </c>
      <c r="D104" s="181">
        <v>1094</v>
      </c>
      <c r="E104" s="1">
        <v>823</v>
      </c>
      <c r="F104" s="1">
        <v>0</v>
      </c>
      <c r="G104" s="1">
        <v>0</v>
      </c>
      <c r="H104" s="9">
        <f>SUM(E104:G104)</f>
        <v>823</v>
      </c>
    </row>
    <row r="105" spans="1:8" ht="19.5" customHeight="1">
      <c r="A105" s="1" t="s">
        <v>168</v>
      </c>
      <c r="B105" s="130" t="s">
        <v>187</v>
      </c>
      <c r="C105" s="13" t="s">
        <v>238</v>
      </c>
      <c r="D105" s="181">
        <v>1575</v>
      </c>
      <c r="E105" s="1">
        <v>0</v>
      </c>
      <c r="F105" s="1">
        <v>0</v>
      </c>
      <c r="G105" s="1">
        <v>0</v>
      </c>
      <c r="H105" s="9">
        <v>0</v>
      </c>
    </row>
    <row r="106" spans="1:8" ht="20.25" customHeight="1">
      <c r="A106" s="1" t="s">
        <v>171</v>
      </c>
      <c r="B106" s="130" t="s">
        <v>188</v>
      </c>
      <c r="C106" s="21" t="s">
        <v>61</v>
      </c>
      <c r="D106" s="174">
        <v>379</v>
      </c>
      <c r="E106" s="1">
        <v>353</v>
      </c>
      <c r="F106" s="1">
        <v>0</v>
      </c>
      <c r="G106" s="1">
        <v>0</v>
      </c>
      <c r="H106" s="9">
        <f>SUM(E106:G106)</f>
        <v>353</v>
      </c>
    </row>
    <row r="107" spans="1:8" ht="12.75">
      <c r="A107" s="1" t="s">
        <v>169</v>
      </c>
      <c r="B107" s="130"/>
      <c r="C107" s="12" t="s">
        <v>12</v>
      </c>
      <c r="D107" s="12">
        <f>SUM(D103:D106)</f>
        <v>20286</v>
      </c>
      <c r="E107" s="7">
        <f>SUM(E103:E106)</f>
        <v>14334</v>
      </c>
      <c r="F107" s="7">
        <f>SUM(F103:F106)</f>
        <v>0</v>
      </c>
      <c r="G107" s="7">
        <f>SUM(G103:G106)</f>
        <v>0</v>
      </c>
      <c r="H107" s="7">
        <f>SUM(H103:H106)</f>
        <v>14334</v>
      </c>
    </row>
    <row r="108" spans="1:8" ht="12.75">
      <c r="A108" s="1" t="s">
        <v>112</v>
      </c>
      <c r="B108" s="134">
        <v>41276</v>
      </c>
      <c r="C108" s="17" t="s">
        <v>14</v>
      </c>
      <c r="D108" s="17"/>
      <c r="E108" s="1"/>
      <c r="F108" s="1"/>
      <c r="G108" s="1"/>
      <c r="H108" s="9"/>
    </row>
    <row r="109" spans="1:8" ht="25.5">
      <c r="A109" s="1" t="s">
        <v>112</v>
      </c>
      <c r="B109" s="130" t="s">
        <v>189</v>
      </c>
      <c r="C109" s="20" t="s">
        <v>11</v>
      </c>
      <c r="D109" s="19">
        <v>4950</v>
      </c>
      <c r="E109" s="1">
        <v>3775</v>
      </c>
      <c r="F109" s="1">
        <v>0</v>
      </c>
      <c r="G109" s="1">
        <v>0</v>
      </c>
      <c r="H109" s="9">
        <f>SUM(E109:G109)</f>
        <v>3775</v>
      </c>
    </row>
    <row r="110" spans="1:8" ht="25.5">
      <c r="A110" s="1" t="s">
        <v>112</v>
      </c>
      <c r="B110" s="130" t="s">
        <v>189</v>
      </c>
      <c r="C110" s="20" t="s">
        <v>38</v>
      </c>
      <c r="D110" s="19">
        <v>527</v>
      </c>
      <c r="E110" s="1">
        <v>95</v>
      </c>
      <c r="F110" s="1">
        <v>0</v>
      </c>
      <c r="G110" s="1"/>
      <c r="H110" s="9">
        <f>SUM(E110:G110)</f>
        <v>95</v>
      </c>
    </row>
    <row r="111" spans="1:8" ht="12.75">
      <c r="A111" s="1" t="s">
        <v>112</v>
      </c>
      <c r="B111" s="130" t="s">
        <v>189</v>
      </c>
      <c r="C111" s="12" t="s">
        <v>14</v>
      </c>
      <c r="D111" s="12">
        <f>SUM(D109:D110)</f>
        <v>5477</v>
      </c>
      <c r="E111" s="7">
        <f>(E109+E110)</f>
        <v>3870</v>
      </c>
      <c r="F111" s="7">
        <f>(F109+F110)</f>
        <v>0</v>
      </c>
      <c r="G111" s="7">
        <f>(G109+G110)</f>
        <v>0</v>
      </c>
      <c r="H111" s="7">
        <f>(H109+H110)</f>
        <v>3870</v>
      </c>
    </row>
    <row r="112" spans="1:10" s="99" customFormat="1" ht="24.75" customHeight="1">
      <c r="A112" s="9"/>
      <c r="B112" s="269" t="s">
        <v>214</v>
      </c>
      <c r="C112" s="265"/>
      <c r="D112" s="7">
        <f>(D107+D111)</f>
        <v>25763</v>
      </c>
      <c r="E112" s="7">
        <f>(E107+E111)</f>
        <v>18204</v>
      </c>
      <c r="F112" s="7">
        <f>(F107+F111)</f>
        <v>0</v>
      </c>
      <c r="G112" s="7">
        <f>(G107+G111)</f>
        <v>0</v>
      </c>
      <c r="H112" s="7">
        <f>(H107+H111)</f>
        <v>18204</v>
      </c>
      <c r="I112" s="31"/>
      <c r="J112" s="31"/>
    </row>
    <row r="113" spans="1:10" s="163" customFormat="1" ht="24" customHeight="1">
      <c r="A113" s="9"/>
      <c r="B113" s="270" t="s">
        <v>222</v>
      </c>
      <c r="C113" s="271"/>
      <c r="D113" s="162">
        <f>D40+D64+D88+D99+D112</f>
        <v>92605</v>
      </c>
      <c r="E113" s="162">
        <f>E40+E64+E88+E99+E112</f>
        <v>90757</v>
      </c>
      <c r="F113" s="162">
        <f>F40+F64+F88+F99+F112</f>
        <v>0</v>
      </c>
      <c r="G113" s="162">
        <f>G40+G64+G88+G99+G112</f>
        <v>0</v>
      </c>
      <c r="H113" s="162">
        <f>H40+H64+H88+H99+H112</f>
        <v>90757</v>
      </c>
      <c r="I113" s="145"/>
      <c r="J113" s="145"/>
    </row>
    <row r="114" spans="1:10" s="163" customFormat="1" ht="12.75" customHeight="1">
      <c r="A114" s="9"/>
      <c r="B114" s="170"/>
      <c r="C114" s="170"/>
      <c r="D114" s="170"/>
      <c r="E114" s="162"/>
      <c r="F114" s="162"/>
      <c r="G114" s="162"/>
      <c r="H114" s="162"/>
      <c r="I114" s="145"/>
      <c r="J114" s="145"/>
    </row>
    <row r="115" spans="1:10" s="163" customFormat="1" ht="19.5" customHeight="1">
      <c r="A115" s="1"/>
      <c r="B115" s="278" t="s">
        <v>229</v>
      </c>
      <c r="C115" s="279"/>
      <c r="D115" s="279"/>
      <c r="E115" s="279"/>
      <c r="F115" s="279"/>
      <c r="G115" s="279"/>
      <c r="H115" s="280"/>
      <c r="I115" s="145"/>
      <c r="J115" s="145"/>
    </row>
    <row r="116" spans="1:10" s="163" customFormat="1" ht="12.75" customHeight="1">
      <c r="A116" s="1" t="s">
        <v>172</v>
      </c>
      <c r="B116" s="131"/>
      <c r="C116" s="18" t="s">
        <v>44</v>
      </c>
      <c r="D116" s="185">
        <v>1748</v>
      </c>
      <c r="E116" s="2">
        <v>0</v>
      </c>
      <c r="F116" s="3">
        <v>1625</v>
      </c>
      <c r="G116" s="3">
        <v>0</v>
      </c>
      <c r="H116" s="3">
        <f>SUM(E116:G116)</f>
        <v>1625</v>
      </c>
      <c r="I116" s="145"/>
      <c r="J116" s="145"/>
    </row>
    <row r="117" spans="1:10" s="163" customFormat="1" ht="12.75" customHeight="1">
      <c r="A117" s="1"/>
      <c r="B117" s="130"/>
      <c r="C117" s="36" t="s">
        <v>6</v>
      </c>
      <c r="D117" s="19">
        <v>472</v>
      </c>
      <c r="E117" s="1"/>
      <c r="F117" s="1">
        <v>439</v>
      </c>
      <c r="G117" s="1">
        <v>0</v>
      </c>
      <c r="H117" s="3">
        <f>SUM(E117:G117)</f>
        <v>439</v>
      </c>
      <c r="I117" s="145"/>
      <c r="J117" s="145"/>
    </row>
    <row r="118" spans="1:10" s="163" customFormat="1" ht="24.75" customHeight="1">
      <c r="A118" s="1"/>
      <c r="B118" s="264" t="s">
        <v>230</v>
      </c>
      <c r="C118" s="265"/>
      <c r="D118" s="12">
        <f>SUM(D116:D117)</f>
        <v>2220</v>
      </c>
      <c r="E118" s="7">
        <f>(E116+E117)</f>
        <v>0</v>
      </c>
      <c r="F118" s="7">
        <f>(F116+F117)</f>
        <v>2064</v>
      </c>
      <c r="G118" s="7">
        <f>(G116+G117)</f>
        <v>0</v>
      </c>
      <c r="H118" s="7">
        <f>SUM(E118:G118)</f>
        <v>2064</v>
      </c>
      <c r="I118" s="145"/>
      <c r="J118" s="145"/>
    </row>
    <row r="119" spans="1:10" s="163" customFormat="1" ht="12.75" customHeight="1">
      <c r="A119" s="9"/>
      <c r="B119" s="170"/>
      <c r="C119" s="170"/>
      <c r="D119" s="170"/>
      <c r="E119" s="162"/>
      <c r="F119" s="162"/>
      <c r="G119" s="162"/>
      <c r="H119" s="162"/>
      <c r="I119" s="145"/>
      <c r="J119" s="145"/>
    </row>
    <row r="120" spans="1:10" s="24" customFormat="1" ht="19.5" customHeight="1">
      <c r="A120" s="1"/>
      <c r="B120" s="287" t="s">
        <v>215</v>
      </c>
      <c r="C120" s="288"/>
      <c r="D120" s="288"/>
      <c r="E120" s="288"/>
      <c r="F120" s="288"/>
      <c r="G120" s="288"/>
      <c r="H120" s="289"/>
      <c r="I120" s="32"/>
      <c r="J120" s="32"/>
    </row>
    <row r="121" spans="1:10" s="24" customFormat="1" ht="12.75" customHeight="1">
      <c r="A121" s="1" t="s">
        <v>169</v>
      </c>
      <c r="B121" s="133">
        <v>41275</v>
      </c>
      <c r="C121" s="14" t="s">
        <v>32</v>
      </c>
      <c r="D121" s="14"/>
      <c r="E121" s="14"/>
      <c r="F121" s="14"/>
      <c r="G121" s="14"/>
      <c r="H121" s="34"/>
      <c r="I121" s="32"/>
      <c r="J121" s="32"/>
    </row>
    <row r="122" spans="1:8" ht="24" customHeight="1">
      <c r="A122" s="1" t="s">
        <v>167</v>
      </c>
      <c r="B122" s="130" t="s">
        <v>186</v>
      </c>
      <c r="C122" s="22" t="s">
        <v>39</v>
      </c>
      <c r="D122" s="17">
        <v>7428</v>
      </c>
      <c r="E122" s="2">
        <v>0</v>
      </c>
      <c r="F122" s="2">
        <v>9086</v>
      </c>
      <c r="G122" s="2">
        <v>0</v>
      </c>
      <c r="H122" s="2">
        <f>SUM(E122:G122)</f>
        <v>9086</v>
      </c>
    </row>
    <row r="123" spans="1:8" ht="24" customHeight="1">
      <c r="A123" s="1" t="s">
        <v>167</v>
      </c>
      <c r="B123" s="130" t="s">
        <v>186</v>
      </c>
      <c r="C123" s="23" t="s">
        <v>40</v>
      </c>
      <c r="D123" s="174">
        <v>120</v>
      </c>
      <c r="E123" s="2">
        <v>0</v>
      </c>
      <c r="F123" s="2">
        <v>120</v>
      </c>
      <c r="G123" s="2">
        <v>0</v>
      </c>
      <c r="H123" s="2">
        <f>SUM(E123:G123)</f>
        <v>120</v>
      </c>
    </row>
    <row r="124" spans="1:8" ht="24" customHeight="1">
      <c r="A124" s="1" t="s">
        <v>171</v>
      </c>
      <c r="B124" s="130" t="s">
        <v>188</v>
      </c>
      <c r="C124" s="21" t="s">
        <v>61</v>
      </c>
      <c r="D124" s="174">
        <v>142</v>
      </c>
      <c r="E124" s="8">
        <v>0</v>
      </c>
      <c r="F124" s="8">
        <v>150</v>
      </c>
      <c r="G124" s="8">
        <v>0</v>
      </c>
      <c r="H124" s="2">
        <f>SUM(E124:G124)</f>
        <v>150</v>
      </c>
    </row>
    <row r="125" spans="1:8" ht="12.75" customHeight="1">
      <c r="A125" s="1" t="s">
        <v>169</v>
      </c>
      <c r="B125" s="135"/>
      <c r="C125" s="12" t="s">
        <v>12</v>
      </c>
      <c r="D125" s="12">
        <f>SUM(D122:D124)</f>
        <v>7690</v>
      </c>
      <c r="E125" s="7">
        <f>SUM(E122:E124)</f>
        <v>0</v>
      </c>
      <c r="F125" s="7">
        <f>SUM(F122:F124)</f>
        <v>9356</v>
      </c>
      <c r="G125" s="7">
        <f>SUM(G122:G124)</f>
        <v>0</v>
      </c>
      <c r="H125" s="7">
        <f>SUM(H122:H124)</f>
        <v>9356</v>
      </c>
    </row>
    <row r="126" spans="1:8" ht="12.75">
      <c r="A126" s="1" t="s">
        <v>112</v>
      </c>
      <c r="B126" s="137"/>
      <c r="C126" s="252" t="s">
        <v>14</v>
      </c>
      <c r="D126" s="253"/>
      <c r="E126" s="253"/>
      <c r="F126" s="253"/>
      <c r="G126" s="253"/>
      <c r="H126" s="253"/>
    </row>
    <row r="127" spans="1:8" ht="25.5">
      <c r="A127" s="1" t="s">
        <v>112</v>
      </c>
      <c r="B127" s="130" t="s">
        <v>189</v>
      </c>
      <c r="C127" s="20" t="s">
        <v>11</v>
      </c>
      <c r="D127" s="176">
        <v>2038</v>
      </c>
      <c r="E127" s="1">
        <v>0</v>
      </c>
      <c r="F127" s="1">
        <v>2487</v>
      </c>
      <c r="G127" s="1">
        <v>0</v>
      </c>
      <c r="H127" s="9">
        <v>2486</v>
      </c>
    </row>
    <row r="128" spans="1:8" ht="25.5">
      <c r="A128" s="1" t="s">
        <v>112</v>
      </c>
      <c r="B128" s="130" t="s">
        <v>189</v>
      </c>
      <c r="C128" s="20" t="s">
        <v>38</v>
      </c>
      <c r="D128" s="176">
        <v>38</v>
      </c>
      <c r="E128" s="1">
        <v>0</v>
      </c>
      <c r="F128" s="1">
        <v>40</v>
      </c>
      <c r="G128" s="1">
        <v>0</v>
      </c>
      <c r="H128" s="9">
        <f>SUM(E128:G128)</f>
        <v>40</v>
      </c>
    </row>
    <row r="129" spans="1:8" ht="12.75">
      <c r="A129" s="1" t="s">
        <v>112</v>
      </c>
      <c r="B129" s="135" t="s">
        <v>189</v>
      </c>
      <c r="C129" s="12" t="s">
        <v>14</v>
      </c>
      <c r="D129" s="12">
        <f>SUM(D127:D128)</f>
        <v>2076</v>
      </c>
      <c r="E129" s="7">
        <f>(E127+E128)</f>
        <v>0</v>
      </c>
      <c r="F129" s="7">
        <f>(F127+F128)</f>
        <v>2527</v>
      </c>
      <c r="G129" s="7">
        <f>(G127+G128)</f>
        <v>0</v>
      </c>
      <c r="H129" s="7">
        <f>(H127+H128)</f>
        <v>2526</v>
      </c>
    </row>
    <row r="130" spans="1:8" ht="12.75">
      <c r="A130" s="1"/>
      <c r="B130" s="130"/>
      <c r="C130" s="19"/>
      <c r="D130" s="19"/>
      <c r="E130" s="1"/>
      <c r="F130" s="1"/>
      <c r="G130" s="1"/>
      <c r="H130" s="9"/>
    </row>
    <row r="131" spans="1:8" ht="12.75">
      <c r="A131" s="1" t="s">
        <v>114</v>
      </c>
      <c r="B131" s="136"/>
      <c r="C131" s="19" t="s">
        <v>34</v>
      </c>
      <c r="D131" s="19"/>
      <c r="E131" s="1"/>
      <c r="F131" s="1"/>
      <c r="G131" s="1"/>
      <c r="H131" s="9"/>
    </row>
    <row r="132" spans="1:8" ht="12.75">
      <c r="A132" s="1" t="s">
        <v>173</v>
      </c>
      <c r="B132" s="130" t="s">
        <v>191</v>
      </c>
      <c r="C132" s="6" t="s">
        <v>15</v>
      </c>
      <c r="D132" s="19">
        <v>10</v>
      </c>
      <c r="E132" s="1">
        <v>0</v>
      </c>
      <c r="F132" s="1">
        <v>10</v>
      </c>
      <c r="G132" s="1">
        <v>0</v>
      </c>
      <c r="H132" s="9">
        <f>SUM(E132:G132)</f>
        <v>10</v>
      </c>
    </row>
    <row r="133" spans="1:10" ht="12.75">
      <c r="A133" s="1" t="s">
        <v>170</v>
      </c>
      <c r="B133" s="130" t="s">
        <v>190</v>
      </c>
      <c r="C133" s="6" t="s">
        <v>16</v>
      </c>
      <c r="D133" s="19">
        <v>25</v>
      </c>
      <c r="E133" s="1">
        <v>0</v>
      </c>
      <c r="F133" s="1">
        <v>25</v>
      </c>
      <c r="G133" s="1">
        <v>0</v>
      </c>
      <c r="H133" s="9">
        <f aca="true" t="shared" si="3" ref="H133:H147">SUM(E133:G133)</f>
        <v>25</v>
      </c>
      <c r="I133" s="31"/>
      <c r="J133" s="31"/>
    </row>
    <row r="134" spans="1:8" ht="12.75">
      <c r="A134" s="1" t="s">
        <v>173</v>
      </c>
      <c r="B134" s="130" t="s">
        <v>191</v>
      </c>
      <c r="C134" s="6" t="s">
        <v>17</v>
      </c>
      <c r="D134" s="19">
        <v>10</v>
      </c>
      <c r="E134" s="1">
        <v>0</v>
      </c>
      <c r="F134" s="1">
        <v>10</v>
      </c>
      <c r="G134" s="1">
        <v>0</v>
      </c>
      <c r="H134" s="9">
        <f t="shared" si="3"/>
        <v>10</v>
      </c>
    </row>
    <row r="135" spans="1:8" ht="12.75">
      <c r="A135" s="1" t="s">
        <v>173</v>
      </c>
      <c r="B135" s="130" t="s">
        <v>191</v>
      </c>
      <c r="C135" s="6" t="s">
        <v>18</v>
      </c>
      <c r="D135" s="19">
        <v>53</v>
      </c>
      <c r="E135" s="1">
        <v>0</v>
      </c>
      <c r="F135" s="1">
        <v>53</v>
      </c>
      <c r="G135" s="1">
        <v>0</v>
      </c>
      <c r="H135" s="9">
        <f t="shared" si="3"/>
        <v>53</v>
      </c>
    </row>
    <row r="136" spans="1:8" ht="12.75">
      <c r="A136" s="1" t="s">
        <v>170</v>
      </c>
      <c r="B136" s="130" t="s">
        <v>190</v>
      </c>
      <c r="C136" s="6" t="s">
        <v>19</v>
      </c>
      <c r="D136" s="19">
        <v>47</v>
      </c>
      <c r="E136" s="1">
        <v>0</v>
      </c>
      <c r="F136" s="1">
        <v>47</v>
      </c>
      <c r="G136" s="1">
        <v>0</v>
      </c>
      <c r="H136" s="9">
        <f t="shared" si="3"/>
        <v>47</v>
      </c>
    </row>
    <row r="137" spans="1:8" ht="12.75">
      <c r="A137" s="1" t="s">
        <v>170</v>
      </c>
      <c r="B137" s="130" t="s">
        <v>190</v>
      </c>
      <c r="C137" s="6" t="s">
        <v>20</v>
      </c>
      <c r="D137" s="19">
        <v>74</v>
      </c>
      <c r="E137" s="1">
        <v>0</v>
      </c>
      <c r="F137" s="1">
        <v>74</v>
      </c>
      <c r="G137" s="1">
        <v>0</v>
      </c>
      <c r="H137" s="9">
        <f t="shared" si="3"/>
        <v>74</v>
      </c>
    </row>
    <row r="138" spans="1:8" ht="12.75">
      <c r="A138" s="1" t="s">
        <v>175</v>
      </c>
      <c r="B138" s="130" t="s">
        <v>196</v>
      </c>
      <c r="C138" s="6" t="s">
        <v>23</v>
      </c>
      <c r="D138" s="19">
        <v>700</v>
      </c>
      <c r="E138" s="1">
        <v>0</v>
      </c>
      <c r="F138" s="1">
        <v>450</v>
      </c>
      <c r="G138" s="1">
        <v>0</v>
      </c>
      <c r="H138" s="9">
        <f t="shared" si="3"/>
        <v>450</v>
      </c>
    </row>
    <row r="139" spans="1:8" ht="12.75">
      <c r="A139" s="1" t="s">
        <v>175</v>
      </c>
      <c r="B139" s="130" t="s">
        <v>196</v>
      </c>
      <c r="C139" s="6" t="s">
        <v>24</v>
      </c>
      <c r="D139" s="19">
        <v>160</v>
      </c>
      <c r="E139" s="1">
        <v>0</v>
      </c>
      <c r="F139" s="1">
        <v>100</v>
      </c>
      <c r="G139" s="1">
        <v>0</v>
      </c>
      <c r="H139" s="9">
        <f t="shared" si="3"/>
        <v>100</v>
      </c>
    </row>
    <row r="140" spans="1:8" ht="12.75">
      <c r="A140" s="1" t="s">
        <v>175</v>
      </c>
      <c r="B140" s="130" t="s">
        <v>196</v>
      </c>
      <c r="C140" s="6" t="s">
        <v>25</v>
      </c>
      <c r="D140" s="19">
        <v>150</v>
      </c>
      <c r="E140" s="1">
        <v>0</v>
      </c>
      <c r="F140" s="1">
        <v>150</v>
      </c>
      <c r="G140" s="1">
        <v>0</v>
      </c>
      <c r="H140" s="9">
        <f t="shared" si="3"/>
        <v>150</v>
      </c>
    </row>
    <row r="141" spans="1:8" ht="12.75">
      <c r="A141" s="1" t="s">
        <v>174</v>
      </c>
      <c r="B141" s="130" t="s">
        <v>197</v>
      </c>
      <c r="C141" s="6" t="s">
        <v>26</v>
      </c>
      <c r="D141" s="19">
        <v>30</v>
      </c>
      <c r="E141" s="1">
        <v>0</v>
      </c>
      <c r="F141" s="1">
        <v>30</v>
      </c>
      <c r="G141" s="1">
        <v>0</v>
      </c>
      <c r="H141" s="9">
        <f t="shared" si="3"/>
        <v>30</v>
      </c>
    </row>
    <row r="142" spans="1:8" ht="12.75">
      <c r="A142" s="1" t="s">
        <v>179</v>
      </c>
      <c r="B142" s="130" t="s">
        <v>198</v>
      </c>
      <c r="C142" s="16" t="s">
        <v>27</v>
      </c>
      <c r="D142" s="175">
        <v>377</v>
      </c>
      <c r="E142" s="1">
        <v>0</v>
      </c>
      <c r="F142" s="1">
        <v>377</v>
      </c>
      <c r="G142" s="1">
        <v>0</v>
      </c>
      <c r="H142" s="9">
        <f t="shared" si="3"/>
        <v>377</v>
      </c>
    </row>
    <row r="143" spans="1:8" ht="12.75">
      <c r="A143" s="1" t="s">
        <v>177</v>
      </c>
      <c r="B143" s="130" t="s">
        <v>199</v>
      </c>
      <c r="C143" s="6" t="s">
        <v>28</v>
      </c>
      <c r="D143" s="19">
        <v>10</v>
      </c>
      <c r="E143" s="1">
        <v>0</v>
      </c>
      <c r="F143" s="1">
        <v>10</v>
      </c>
      <c r="G143" s="1">
        <v>0</v>
      </c>
      <c r="H143" s="9">
        <f t="shared" si="3"/>
        <v>10</v>
      </c>
    </row>
    <row r="144" spans="1:8" ht="12.75">
      <c r="A144" s="1"/>
      <c r="B144" s="130"/>
      <c r="C144" s="6" t="s">
        <v>29</v>
      </c>
      <c r="D144" s="19">
        <v>12</v>
      </c>
      <c r="E144" s="1">
        <v>0</v>
      </c>
      <c r="F144" s="1">
        <v>12</v>
      </c>
      <c r="G144" s="1">
        <v>0</v>
      </c>
      <c r="H144" s="9">
        <f t="shared" si="3"/>
        <v>12</v>
      </c>
    </row>
    <row r="145" spans="1:8" ht="12.75">
      <c r="A145" s="1"/>
      <c r="B145" s="130"/>
      <c r="C145" s="6" t="s">
        <v>30</v>
      </c>
      <c r="D145" s="19">
        <v>4</v>
      </c>
      <c r="E145" s="1">
        <v>0</v>
      </c>
      <c r="F145" s="1">
        <v>4</v>
      </c>
      <c r="G145" s="1">
        <v>0</v>
      </c>
      <c r="H145" s="9">
        <f t="shared" si="3"/>
        <v>4</v>
      </c>
    </row>
    <row r="146" spans="1:8" ht="12.75">
      <c r="A146" s="1" t="s">
        <v>114</v>
      </c>
      <c r="B146" s="130"/>
      <c r="C146" s="6" t="s">
        <v>31</v>
      </c>
      <c r="D146" s="19">
        <f>SUM(D132:D145)</f>
        <v>1662</v>
      </c>
      <c r="E146" s="1">
        <v>0</v>
      </c>
      <c r="F146" s="1">
        <f>SUM(F132:F145)</f>
        <v>1352</v>
      </c>
      <c r="G146" s="1">
        <v>0</v>
      </c>
      <c r="H146" s="9">
        <f t="shared" si="3"/>
        <v>1352</v>
      </c>
    </row>
    <row r="147" spans="1:8" ht="12.75">
      <c r="A147" s="1" t="s">
        <v>178</v>
      </c>
      <c r="B147" s="130"/>
      <c r="C147" s="6" t="s">
        <v>49</v>
      </c>
      <c r="D147" s="19">
        <v>449</v>
      </c>
      <c r="E147" s="1">
        <v>0</v>
      </c>
      <c r="F147" s="1">
        <v>365</v>
      </c>
      <c r="G147" s="1">
        <v>0</v>
      </c>
      <c r="H147" s="9">
        <f t="shared" si="3"/>
        <v>365</v>
      </c>
    </row>
    <row r="148" spans="1:8" ht="12.75">
      <c r="A148" s="1" t="s">
        <v>114</v>
      </c>
      <c r="C148" s="12" t="s">
        <v>33</v>
      </c>
      <c r="D148" s="12">
        <v>2111</v>
      </c>
      <c r="E148" s="7">
        <f>(E146+E147)</f>
        <v>0</v>
      </c>
      <c r="F148" s="7">
        <f>(F146+F147)</f>
        <v>1717</v>
      </c>
      <c r="G148" s="7">
        <f>(G146+G147)</f>
        <v>0</v>
      </c>
      <c r="H148" s="7">
        <f>(H146+H147)</f>
        <v>1717</v>
      </c>
    </row>
    <row r="149" spans="1:10" s="83" customFormat="1" ht="27.75" customHeight="1">
      <c r="A149" s="33"/>
      <c r="B149" s="264" t="s">
        <v>216</v>
      </c>
      <c r="C149" s="265"/>
      <c r="D149" s="7">
        <f>SUM(D125,D129,D148)</f>
        <v>11877</v>
      </c>
      <c r="E149" s="7">
        <f>SUM(E125,E129,E148)</f>
        <v>0</v>
      </c>
      <c r="F149" s="7">
        <f>SUM(F125,F129,F148)</f>
        <v>13600</v>
      </c>
      <c r="G149" s="7">
        <f>SUM(G125,G129,G148)</f>
        <v>0</v>
      </c>
      <c r="H149" s="7">
        <f>SUM(H125,H129,H148)</f>
        <v>13599</v>
      </c>
      <c r="I149" s="30"/>
      <c r="J149" s="30"/>
    </row>
    <row r="150" spans="1:10" s="99" customFormat="1" ht="21" customHeight="1">
      <c r="A150" s="9"/>
      <c r="B150" s="263" t="s">
        <v>223</v>
      </c>
      <c r="C150" s="263"/>
      <c r="D150" s="203">
        <f>SUM(D118,D149)</f>
        <v>14097</v>
      </c>
      <c r="E150" s="203">
        <f>SUM(E118,E149)</f>
        <v>0</v>
      </c>
      <c r="F150" s="203">
        <f>SUM(F118,F149)</f>
        <v>15664</v>
      </c>
      <c r="G150" s="203">
        <f>SUM(G118,G149)</f>
        <v>0</v>
      </c>
      <c r="H150" s="203">
        <f>SUM(H118,H149)</f>
        <v>15663</v>
      </c>
      <c r="I150" s="31"/>
      <c r="J150" s="31"/>
    </row>
    <row r="151" spans="1:8" ht="24.75" customHeight="1">
      <c r="A151" s="257" t="s">
        <v>41</v>
      </c>
      <c r="B151" s="258"/>
      <c r="C151" s="259"/>
      <c r="D151" s="204">
        <f>SUM(D113,D150)</f>
        <v>106702</v>
      </c>
      <c r="E151" s="204">
        <f>SUM(E113,E150)</f>
        <v>90757</v>
      </c>
      <c r="F151" s="204">
        <f>SUM(F113,F150)</f>
        <v>15664</v>
      </c>
      <c r="G151" s="204">
        <f>SUM(G113,G150)</f>
        <v>0</v>
      </c>
      <c r="H151" s="204">
        <f>SUM(H113,H150)</f>
        <v>106420</v>
      </c>
    </row>
    <row r="152" spans="8:10" ht="12.75">
      <c r="H152" s="37"/>
      <c r="I152" s="31"/>
      <c r="J152" s="31"/>
    </row>
    <row r="153" spans="1:10" s="24" customFormat="1" ht="12.75">
      <c r="A153" s="255" t="s">
        <v>249</v>
      </c>
      <c r="B153" s="256"/>
      <c r="C153" s="256"/>
      <c r="D153" s="177"/>
      <c r="E153"/>
      <c r="F153"/>
      <c r="G153"/>
      <c r="H153" s="37"/>
      <c r="I153" s="145"/>
      <c r="J153" s="145"/>
    </row>
    <row r="154" ht="12.75">
      <c r="H154" s="37"/>
    </row>
    <row r="155" ht="12.75">
      <c r="H155" s="37"/>
    </row>
    <row r="156" ht="12.75">
      <c r="H156" s="37"/>
    </row>
    <row r="157" spans="3:8" ht="12.75">
      <c r="C157" s="28"/>
      <c r="D157" s="178"/>
      <c r="E157" s="249" t="s">
        <v>203</v>
      </c>
      <c r="F157" s="249"/>
      <c r="G157" s="249"/>
      <c r="H157" s="37"/>
    </row>
    <row r="158" spans="3:8" ht="12.75">
      <c r="C158" s="28"/>
      <c r="D158" s="178"/>
      <c r="E158" s="249" t="s">
        <v>0</v>
      </c>
      <c r="F158" s="249"/>
      <c r="G158" s="249"/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spans="7:8" ht="12.75">
      <c r="G172" s="128"/>
      <c r="H172" s="37"/>
    </row>
    <row r="173" spans="7:8" ht="12.75">
      <c r="G173" s="128"/>
      <c r="H173" s="37"/>
    </row>
    <row r="174" spans="7:8" ht="12.75">
      <c r="G174" s="128"/>
      <c r="H174" s="37"/>
    </row>
    <row r="175" spans="7:8" ht="12.75">
      <c r="G175" s="128"/>
      <c r="H175" s="37"/>
    </row>
    <row r="176" spans="7:8" ht="12.75">
      <c r="G176" s="128"/>
      <c r="H176" s="37"/>
    </row>
    <row r="177" spans="7:8" ht="12.75">
      <c r="G177" s="128"/>
      <c r="H177" s="37"/>
    </row>
    <row r="178" spans="7:8" ht="12.75">
      <c r="G178" s="128"/>
      <c r="H178" s="37"/>
    </row>
    <row r="179" spans="7:8" ht="12.75">
      <c r="G179" s="128"/>
      <c r="H179" s="37"/>
    </row>
    <row r="180" spans="7:8" ht="12.75">
      <c r="G180" s="128"/>
      <c r="H180" s="37"/>
    </row>
    <row r="181" spans="7:8" ht="12.75">
      <c r="G181" s="128"/>
      <c r="H181" s="37"/>
    </row>
    <row r="182" spans="7:8" ht="12.75">
      <c r="G182" s="128"/>
      <c r="H182" s="37"/>
    </row>
    <row r="183" spans="7:8" ht="12.75">
      <c r="G183" s="128"/>
      <c r="H183" s="37"/>
    </row>
    <row r="184" spans="7:8" ht="12.75">
      <c r="G184" s="128"/>
      <c r="H184" s="37"/>
    </row>
    <row r="185" spans="7:8" ht="12.75">
      <c r="G185" s="128"/>
      <c r="H185" s="37"/>
    </row>
    <row r="186" spans="7:8" ht="12.75">
      <c r="G186" s="128"/>
      <c r="H186" s="37"/>
    </row>
    <row r="187" spans="7:8" ht="12.75">
      <c r="G187" s="128"/>
      <c r="H187" s="37"/>
    </row>
    <row r="188" spans="7:8" ht="12.75">
      <c r="G188" s="128"/>
      <c r="H188" s="37"/>
    </row>
    <row r="189" spans="7:8" ht="12.75">
      <c r="G189" s="128"/>
      <c r="H189" s="37"/>
    </row>
    <row r="190" spans="7:8" ht="12.75">
      <c r="G190" s="128"/>
      <c r="H190" s="37"/>
    </row>
    <row r="191" spans="7:8" ht="12.75">
      <c r="G191" s="128"/>
      <c r="H191" s="37"/>
    </row>
    <row r="192" spans="7:8" ht="12.75">
      <c r="G192" s="128"/>
      <c r="H192" s="37"/>
    </row>
    <row r="193" spans="7:8" ht="12.75">
      <c r="G193" s="128"/>
      <c r="H193" s="37"/>
    </row>
    <row r="194" spans="7:8" ht="12.75">
      <c r="G194" s="128"/>
      <c r="H194" s="37"/>
    </row>
    <row r="195" spans="7:8" ht="12.75">
      <c r="G195" s="128"/>
      <c r="H195" s="37"/>
    </row>
    <row r="196" spans="7:8" ht="12.75">
      <c r="G196" s="128"/>
      <c r="H196" s="37"/>
    </row>
    <row r="197" spans="7:8" ht="12.75">
      <c r="G197" s="128"/>
      <c r="H197" s="37"/>
    </row>
    <row r="198" spans="7:8" ht="12.75">
      <c r="G198" s="128"/>
      <c r="H198" s="37"/>
    </row>
    <row r="199" spans="7:8" ht="12.75">
      <c r="G199" s="128"/>
      <c r="H199" s="37"/>
    </row>
    <row r="200" spans="7:8" ht="12.75">
      <c r="G200" s="128"/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</sheetData>
  <sheetProtection/>
  <mergeCells count="41">
    <mergeCell ref="B25:C25"/>
    <mergeCell ref="B28:C28"/>
    <mergeCell ref="B4:C4"/>
    <mergeCell ref="B10:C10"/>
    <mergeCell ref="A5:H5"/>
    <mergeCell ref="B22:H22"/>
    <mergeCell ref="B12:H12"/>
    <mergeCell ref="B20:C20"/>
    <mergeCell ref="A2:H2"/>
    <mergeCell ref="A3:H3"/>
    <mergeCell ref="B7:C7"/>
    <mergeCell ref="B21:C21"/>
    <mergeCell ref="B120:H120"/>
    <mergeCell ref="B90:H90"/>
    <mergeCell ref="B42:H42"/>
    <mergeCell ref="A35:H35"/>
    <mergeCell ref="B64:C64"/>
    <mergeCell ref="B6:H6"/>
    <mergeCell ref="B30:C30"/>
    <mergeCell ref="B29:C29"/>
    <mergeCell ref="B31:C31"/>
    <mergeCell ref="B32:C32"/>
    <mergeCell ref="B37:H37"/>
    <mergeCell ref="B115:H115"/>
    <mergeCell ref="B118:C118"/>
    <mergeCell ref="B88:C88"/>
    <mergeCell ref="B66:H66"/>
    <mergeCell ref="B99:C99"/>
    <mergeCell ref="B113:C113"/>
    <mergeCell ref="B40:C40"/>
    <mergeCell ref="B112:C112"/>
    <mergeCell ref="E158:G158"/>
    <mergeCell ref="B33:C33"/>
    <mergeCell ref="E157:G157"/>
    <mergeCell ref="C94:H94"/>
    <mergeCell ref="A153:C153"/>
    <mergeCell ref="A151:C151"/>
    <mergeCell ref="B101:H101"/>
    <mergeCell ref="C126:H126"/>
    <mergeCell ref="B150:C150"/>
    <mergeCell ref="B149:C149"/>
  </mergeCells>
  <printOptions headings="1" horizontalCentered="1"/>
  <pageMargins left="0.5905511811023623" right="0.5905511811023623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G21" sqref="G21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76" customWidth="1"/>
    <col min="5" max="5" width="9.7109375" style="76" customWidth="1"/>
    <col min="6" max="6" width="9.140625" style="83" customWidth="1"/>
    <col min="9" max="9" width="9.140625" style="84" customWidth="1"/>
  </cols>
  <sheetData>
    <row r="1" spans="1:9" s="40" customFormat="1" ht="49.5" customHeight="1">
      <c r="A1" s="307" t="s">
        <v>241</v>
      </c>
      <c r="B1" s="307"/>
      <c r="C1" s="307"/>
      <c r="D1" s="307"/>
      <c r="E1" s="307"/>
      <c r="F1" s="307"/>
      <c r="G1" s="307"/>
      <c r="H1" s="307"/>
      <c r="I1" s="307"/>
    </row>
    <row r="2" spans="1:9" s="40" customFormat="1" ht="14.25" customHeight="1">
      <c r="A2" s="310" t="s">
        <v>7</v>
      </c>
      <c r="B2" s="310"/>
      <c r="C2" s="310"/>
      <c r="D2" s="310"/>
      <c r="E2" s="310"/>
      <c r="F2" s="310"/>
      <c r="G2" s="310"/>
      <c r="H2" s="310"/>
      <c r="I2" s="310"/>
    </row>
    <row r="3" spans="1:9" s="43" customFormat="1" ht="65.25" customHeight="1">
      <c r="A3" s="168" t="s">
        <v>62</v>
      </c>
      <c r="B3" s="308" t="s">
        <v>63</v>
      </c>
      <c r="C3" s="308"/>
      <c r="D3" s="41" t="s">
        <v>64</v>
      </c>
      <c r="E3" s="41" t="s">
        <v>239</v>
      </c>
      <c r="F3" s="42" t="s">
        <v>65</v>
      </c>
      <c r="G3" s="42" t="s">
        <v>66</v>
      </c>
      <c r="H3" s="42" t="s">
        <v>67</v>
      </c>
      <c r="I3" s="42" t="s">
        <v>240</v>
      </c>
    </row>
    <row r="4" spans="1:9" s="47" customFormat="1" ht="12.75" customHeight="1">
      <c r="A4" s="304" t="s">
        <v>52</v>
      </c>
      <c r="B4" s="305"/>
      <c r="C4" s="305"/>
      <c r="D4" s="306"/>
      <c r="E4" s="193"/>
      <c r="F4" s="44"/>
      <c r="G4" s="45"/>
      <c r="H4" s="45"/>
      <c r="I4" s="46"/>
    </row>
    <row r="5" spans="1:9" s="47" customFormat="1" ht="25.5">
      <c r="A5" s="48" t="s">
        <v>68</v>
      </c>
      <c r="B5" s="48" t="s">
        <v>69</v>
      </c>
      <c r="C5" s="49"/>
      <c r="D5" s="50" t="s">
        <v>70</v>
      </c>
      <c r="E5" s="50"/>
      <c r="F5" s="51">
        <v>0</v>
      </c>
      <c r="G5" s="51">
        <v>0</v>
      </c>
      <c r="H5" s="51">
        <f>H6</f>
        <v>0</v>
      </c>
      <c r="I5" s="51">
        <f>I6</f>
        <v>0</v>
      </c>
    </row>
    <row r="6" spans="1:9" s="47" customFormat="1" ht="25.5">
      <c r="A6" s="52"/>
      <c r="B6" s="52"/>
      <c r="C6" s="53" t="s">
        <v>71</v>
      </c>
      <c r="D6" s="54" t="s">
        <v>72</v>
      </c>
      <c r="E6" s="54"/>
      <c r="F6" s="55"/>
      <c r="G6" s="55"/>
      <c r="H6" s="55">
        <v>0</v>
      </c>
      <c r="I6" s="56">
        <f>SUM(F6:H6)</f>
        <v>0</v>
      </c>
    </row>
    <row r="7" spans="1:9" s="47" customFormat="1" ht="25.5">
      <c r="A7" s="48" t="s">
        <v>73</v>
      </c>
      <c r="B7" s="48" t="s">
        <v>74</v>
      </c>
      <c r="C7" s="49"/>
      <c r="D7" s="50" t="s">
        <v>75</v>
      </c>
      <c r="E7" s="50"/>
      <c r="F7" s="57">
        <v>0</v>
      </c>
      <c r="G7" s="57">
        <v>0</v>
      </c>
      <c r="H7" s="57">
        <f>H8</f>
        <v>0</v>
      </c>
      <c r="I7" s="57">
        <f>I8</f>
        <v>0</v>
      </c>
    </row>
    <row r="8" spans="1:9" s="47" customFormat="1" ht="38.25">
      <c r="A8" s="58"/>
      <c r="B8" s="58"/>
      <c r="C8" s="53" t="s">
        <v>76</v>
      </c>
      <c r="D8" s="54" t="s">
        <v>77</v>
      </c>
      <c r="E8" s="54"/>
      <c r="F8" s="56"/>
      <c r="G8" s="59"/>
      <c r="H8" s="59"/>
      <c r="I8" s="60"/>
    </row>
    <row r="9" spans="1:9" s="47" customFormat="1" ht="12.75">
      <c r="A9" s="48" t="s">
        <v>78</v>
      </c>
      <c r="B9" s="48" t="s">
        <v>79</v>
      </c>
      <c r="C9" s="49"/>
      <c r="D9" s="50" t="s">
        <v>80</v>
      </c>
      <c r="E9" s="50"/>
      <c r="F9" s="57">
        <v>0</v>
      </c>
      <c r="G9" s="57">
        <v>0</v>
      </c>
      <c r="H9" s="57">
        <f>H10</f>
        <v>0</v>
      </c>
      <c r="I9" s="57">
        <f>I10</f>
        <v>0</v>
      </c>
    </row>
    <row r="10" spans="1:9" s="47" customFormat="1" ht="12.75">
      <c r="A10" s="58"/>
      <c r="B10" s="58"/>
      <c r="C10" s="53" t="s">
        <v>81</v>
      </c>
      <c r="D10" s="54" t="s">
        <v>82</v>
      </c>
      <c r="E10" s="54"/>
      <c r="F10" s="56"/>
      <c r="G10" s="56"/>
      <c r="H10" s="56">
        <f>H11</f>
        <v>0</v>
      </c>
      <c r="I10" s="56">
        <f>I11</f>
        <v>0</v>
      </c>
    </row>
    <row r="11" spans="1:9" s="47" customFormat="1" ht="30" customHeight="1">
      <c r="A11" s="58"/>
      <c r="B11" s="61"/>
      <c r="C11" s="62"/>
      <c r="D11" s="54" t="s">
        <v>83</v>
      </c>
      <c r="E11" s="54"/>
      <c r="F11" s="55"/>
      <c r="G11" s="59"/>
      <c r="H11" s="59"/>
      <c r="I11" s="60"/>
    </row>
    <row r="12" spans="1:9" s="47" customFormat="1" ht="30" customHeight="1">
      <c r="A12" s="48" t="s">
        <v>84</v>
      </c>
      <c r="B12" s="48" t="s">
        <v>85</v>
      </c>
      <c r="C12" s="49"/>
      <c r="D12" s="50" t="s">
        <v>86</v>
      </c>
      <c r="E12" s="50">
        <v>6380</v>
      </c>
      <c r="F12" s="57">
        <v>2559</v>
      </c>
      <c r="G12" s="57">
        <v>72</v>
      </c>
      <c r="H12" s="57">
        <f>H13</f>
        <v>0</v>
      </c>
      <c r="I12" s="57">
        <f>SUM(F12:H12)</f>
        <v>2631</v>
      </c>
    </row>
    <row r="13" spans="1:9" s="47" customFormat="1" ht="18.75" customHeight="1">
      <c r="A13" s="63"/>
      <c r="B13" s="63"/>
      <c r="C13" s="53" t="s">
        <v>87</v>
      </c>
      <c r="D13" s="54" t="s">
        <v>88</v>
      </c>
      <c r="E13" s="54"/>
      <c r="F13" s="55">
        <v>0</v>
      </c>
      <c r="G13" s="55">
        <v>0</v>
      </c>
      <c r="H13" s="55">
        <v>0</v>
      </c>
      <c r="I13" s="56">
        <v>0</v>
      </c>
    </row>
    <row r="14" spans="1:9" s="47" customFormat="1" ht="18.75" customHeight="1">
      <c r="A14" s="63"/>
      <c r="B14" s="63"/>
      <c r="C14" s="53" t="s">
        <v>89</v>
      </c>
      <c r="D14" s="54" t="s">
        <v>90</v>
      </c>
      <c r="E14" s="54">
        <v>6380</v>
      </c>
      <c r="F14" s="55">
        <v>2559</v>
      </c>
      <c r="G14" s="55">
        <v>72</v>
      </c>
      <c r="H14" s="55">
        <v>0</v>
      </c>
      <c r="I14" s="56">
        <f>SUM(F14:H14)</f>
        <v>2631</v>
      </c>
    </row>
    <row r="15" spans="1:9" s="47" customFormat="1" ht="33.75" customHeight="1">
      <c r="A15" s="48" t="s">
        <v>91</v>
      </c>
      <c r="B15" s="48" t="s">
        <v>92</v>
      </c>
      <c r="C15" s="49"/>
      <c r="D15" s="50" t="s">
        <v>93</v>
      </c>
      <c r="E15" s="50"/>
      <c r="F15" s="57">
        <v>0</v>
      </c>
      <c r="G15" s="57">
        <v>0</v>
      </c>
      <c r="H15" s="57">
        <f>H16</f>
        <v>0</v>
      </c>
      <c r="I15" s="57">
        <f aca="true" t="shared" si="0" ref="I15:I22">SUM(F15:H15)</f>
        <v>0</v>
      </c>
    </row>
    <row r="16" spans="1:9" s="47" customFormat="1" ht="25.5">
      <c r="A16" s="63"/>
      <c r="B16" s="63"/>
      <c r="C16" s="53" t="s">
        <v>94</v>
      </c>
      <c r="D16" s="54" t="s">
        <v>95</v>
      </c>
      <c r="E16" s="54"/>
      <c r="F16" s="64"/>
      <c r="G16" s="55"/>
      <c r="H16" s="55">
        <v>0</v>
      </c>
      <c r="I16" s="56">
        <f t="shared" si="0"/>
        <v>0</v>
      </c>
    </row>
    <row r="17" spans="1:9" s="47" customFormat="1" ht="12.75">
      <c r="A17" s="48" t="s">
        <v>96</v>
      </c>
      <c r="B17" s="48" t="s">
        <v>97</v>
      </c>
      <c r="C17" s="49"/>
      <c r="D17" s="50" t="s">
        <v>98</v>
      </c>
      <c r="E17" s="50"/>
      <c r="F17" s="65">
        <v>0</v>
      </c>
      <c r="G17" s="65">
        <v>0</v>
      </c>
      <c r="H17" s="65">
        <f>H18</f>
        <v>0</v>
      </c>
      <c r="I17" s="57">
        <f t="shared" si="0"/>
        <v>0</v>
      </c>
    </row>
    <row r="18" spans="1:9" s="47" customFormat="1" ht="25.5">
      <c r="A18" s="63"/>
      <c r="B18" s="63"/>
      <c r="C18" s="53" t="s">
        <v>99</v>
      </c>
      <c r="D18" s="54" t="s">
        <v>100</v>
      </c>
      <c r="E18" s="54"/>
      <c r="F18" s="66"/>
      <c r="G18" s="55"/>
      <c r="H18" s="55">
        <v>0</v>
      </c>
      <c r="I18" s="56">
        <f t="shared" si="0"/>
        <v>0</v>
      </c>
    </row>
    <row r="19" spans="1:9" s="47" customFormat="1" ht="15.75">
      <c r="A19" s="67" t="s">
        <v>101</v>
      </c>
      <c r="B19" s="68"/>
      <c r="C19" s="68"/>
      <c r="D19" s="50" t="s">
        <v>102</v>
      </c>
      <c r="E19" s="50">
        <v>100322</v>
      </c>
      <c r="F19" s="69">
        <f>(F20+F21)</f>
        <v>88198</v>
      </c>
      <c r="G19" s="69">
        <f>(G20+G21)</f>
        <v>15591</v>
      </c>
      <c r="H19" s="69">
        <v>0</v>
      </c>
      <c r="I19" s="57">
        <f t="shared" si="0"/>
        <v>103789</v>
      </c>
    </row>
    <row r="20" spans="1:9" s="47" customFormat="1" ht="15.75">
      <c r="A20" s="70"/>
      <c r="B20" s="44"/>
      <c r="C20" s="44"/>
      <c r="D20" s="71" t="s">
        <v>103</v>
      </c>
      <c r="E20" s="71">
        <v>87481</v>
      </c>
      <c r="F20" s="72">
        <v>82304</v>
      </c>
      <c r="G20" s="72">
        <v>10917</v>
      </c>
      <c r="H20" s="72">
        <v>0</v>
      </c>
      <c r="I20" s="56">
        <f t="shared" si="0"/>
        <v>93221</v>
      </c>
    </row>
    <row r="21" spans="1:9" s="47" customFormat="1" ht="25.5">
      <c r="A21" s="70"/>
      <c r="B21" s="44"/>
      <c r="C21" s="44"/>
      <c r="D21" s="71" t="s">
        <v>104</v>
      </c>
      <c r="E21" s="71">
        <v>12841</v>
      </c>
      <c r="F21" s="72">
        <v>5894</v>
      </c>
      <c r="G21" s="72">
        <v>4674</v>
      </c>
      <c r="H21" s="72">
        <f>(H22-H14-H20)</f>
        <v>0</v>
      </c>
      <c r="I21" s="56">
        <f t="shared" si="0"/>
        <v>10568</v>
      </c>
    </row>
    <row r="22" spans="1:9" s="75" customFormat="1" ht="41.25" customHeight="1">
      <c r="A22" s="67"/>
      <c r="B22" s="67"/>
      <c r="C22" s="67"/>
      <c r="D22" s="73" t="s">
        <v>105</v>
      </c>
      <c r="E22" s="50">
        <v>106702</v>
      </c>
      <c r="F22" s="74">
        <f>F12+F19</f>
        <v>90757</v>
      </c>
      <c r="G22" s="74">
        <f>G12+G19</f>
        <v>15663</v>
      </c>
      <c r="H22" s="74">
        <f>H5+H7+H9+H12+H15+H17+H19</f>
        <v>0</v>
      </c>
      <c r="I22" s="57">
        <f t="shared" si="0"/>
        <v>106420</v>
      </c>
    </row>
    <row r="23" spans="4:9" s="43" customFormat="1" ht="12.75">
      <c r="D23" s="76"/>
      <c r="E23" s="76"/>
      <c r="F23" s="77"/>
      <c r="G23" s="78"/>
      <c r="H23" s="78"/>
      <c r="I23" s="79"/>
    </row>
    <row r="24" spans="1:9" ht="12.75">
      <c r="A24" s="309" t="s">
        <v>249</v>
      </c>
      <c r="B24" s="309"/>
      <c r="C24" s="309"/>
      <c r="D24" s="309"/>
      <c r="E24" s="186"/>
      <c r="F24" s="80"/>
      <c r="G24" s="81"/>
      <c r="H24" s="81"/>
      <c r="I24" s="82"/>
    </row>
    <row r="25" spans="6:9" ht="12.75">
      <c r="F25" s="303" t="s">
        <v>203</v>
      </c>
      <c r="G25" s="303"/>
      <c r="H25" s="303"/>
      <c r="I25" s="303"/>
    </row>
    <row r="26" spans="6:9" ht="12.75">
      <c r="F26" s="303" t="s">
        <v>0</v>
      </c>
      <c r="G26" s="303"/>
      <c r="H26" s="303"/>
      <c r="I26" s="303"/>
    </row>
  </sheetData>
  <sheetProtection/>
  <mergeCells count="7">
    <mergeCell ref="F25:I25"/>
    <mergeCell ref="F26:I26"/>
    <mergeCell ref="A4:D4"/>
    <mergeCell ref="A1:I1"/>
    <mergeCell ref="B3:C3"/>
    <mergeCell ref="A24:D24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H13" sqref="H13"/>
    </sheetView>
  </sheetViews>
  <sheetFormatPr defaultColWidth="9.140625" defaultRowHeight="12.75"/>
  <cols>
    <col min="1" max="1" width="5.57421875" style="43" customWidth="1"/>
    <col min="2" max="3" width="7.421875" style="43" customWidth="1"/>
    <col min="4" max="4" width="27.00390625" style="43" customWidth="1"/>
    <col min="5" max="5" width="10.421875" style="43" customWidth="1"/>
    <col min="6" max="6" width="12.00390625" style="108" customWidth="1"/>
    <col min="7" max="7" width="11.140625" style="43" customWidth="1"/>
    <col min="8" max="8" width="9.28125" style="43" bestFit="1" customWidth="1"/>
    <col min="9" max="9" width="12.421875" style="43" bestFit="1" customWidth="1"/>
  </cols>
  <sheetData>
    <row r="1" spans="1:9" s="85" customFormat="1" ht="55.5" customHeight="1">
      <c r="A1" s="307" t="s">
        <v>241</v>
      </c>
      <c r="B1" s="307"/>
      <c r="C1" s="307"/>
      <c r="D1" s="307"/>
      <c r="E1" s="307"/>
      <c r="F1" s="307"/>
      <c r="G1" s="307"/>
      <c r="H1" s="307"/>
      <c r="I1" s="307"/>
    </row>
    <row r="2" spans="1:9" s="85" customFormat="1" ht="15.75" customHeight="1">
      <c r="A2" s="310" t="s">
        <v>10</v>
      </c>
      <c r="B2" s="310"/>
      <c r="C2" s="310"/>
      <c r="D2" s="310"/>
      <c r="E2" s="310"/>
      <c r="F2" s="310"/>
      <c r="G2" s="310"/>
      <c r="H2" s="310"/>
      <c r="I2" s="310"/>
    </row>
    <row r="3" spans="1:9" s="76" customFormat="1" ht="45">
      <c r="A3" s="86" t="s">
        <v>106</v>
      </c>
      <c r="B3" s="312" t="s">
        <v>107</v>
      </c>
      <c r="C3" s="313"/>
      <c r="D3" s="87" t="s">
        <v>108</v>
      </c>
      <c r="E3" s="86" t="s">
        <v>239</v>
      </c>
      <c r="F3" s="88" t="s">
        <v>65</v>
      </c>
      <c r="G3" s="88" t="s">
        <v>66</v>
      </c>
      <c r="H3" s="88" t="s">
        <v>67</v>
      </c>
      <c r="I3" s="148" t="s">
        <v>240</v>
      </c>
    </row>
    <row r="4" spans="1:9" ht="25.5" customHeight="1">
      <c r="A4" s="61"/>
      <c r="B4" s="89"/>
      <c r="C4" s="89"/>
      <c r="D4" s="90" t="s">
        <v>52</v>
      </c>
      <c r="E4" s="191"/>
      <c r="F4" s="140"/>
      <c r="G4" s="140"/>
      <c r="H4" s="140"/>
      <c r="I4" s="166"/>
    </row>
    <row r="5" spans="1:9" ht="12.75">
      <c r="A5" s="61" t="s">
        <v>68</v>
      </c>
      <c r="B5" s="92"/>
      <c r="C5" s="92"/>
      <c r="D5" s="93" t="s">
        <v>109</v>
      </c>
      <c r="E5" s="93"/>
      <c r="F5" s="141"/>
      <c r="G5" s="142"/>
      <c r="H5" s="142"/>
      <c r="I5" s="165"/>
    </row>
    <row r="6" spans="1:9" ht="12.75">
      <c r="A6" s="61"/>
      <c r="B6" s="92" t="s">
        <v>110</v>
      </c>
      <c r="C6" s="92"/>
      <c r="D6" s="20" t="s">
        <v>111</v>
      </c>
      <c r="E6" s="93">
        <v>63620</v>
      </c>
      <c r="F6" s="248">
        <v>54528</v>
      </c>
      <c r="G6" s="142">
        <v>9356</v>
      </c>
      <c r="H6" s="142">
        <v>0</v>
      </c>
      <c r="I6" s="165">
        <f>SUM(F6:G6)</f>
        <v>63884</v>
      </c>
    </row>
    <row r="7" spans="1:9" ht="25.5">
      <c r="A7" s="61"/>
      <c r="B7" s="92" t="s">
        <v>112</v>
      </c>
      <c r="C7" s="92"/>
      <c r="D7" s="20" t="s">
        <v>113</v>
      </c>
      <c r="E7" s="93">
        <v>17177</v>
      </c>
      <c r="F7" s="248">
        <v>14723</v>
      </c>
      <c r="G7" s="142">
        <v>2526</v>
      </c>
      <c r="H7" s="142">
        <v>0</v>
      </c>
      <c r="I7" s="94">
        <f>SUM(F7:G7)</f>
        <v>17249</v>
      </c>
    </row>
    <row r="8" spans="1:9" ht="12.75">
      <c r="A8" s="61"/>
      <c r="B8" s="92" t="s">
        <v>114</v>
      </c>
      <c r="C8" s="92"/>
      <c r="D8" s="20" t="s">
        <v>115</v>
      </c>
      <c r="E8" s="93">
        <v>25905</v>
      </c>
      <c r="F8" s="248">
        <v>21506</v>
      </c>
      <c r="G8" s="142">
        <v>3781</v>
      </c>
      <c r="H8" s="142">
        <v>0</v>
      </c>
      <c r="I8" s="165">
        <f>SUM(F8:G8)</f>
        <v>25287</v>
      </c>
    </row>
    <row r="9" spans="1:9" ht="25.5">
      <c r="A9" s="61"/>
      <c r="B9" s="92" t="s">
        <v>116</v>
      </c>
      <c r="C9" s="92"/>
      <c r="D9" s="95" t="s">
        <v>117</v>
      </c>
      <c r="E9" s="205">
        <v>0</v>
      </c>
      <c r="F9" s="143"/>
      <c r="G9" s="142">
        <v>0</v>
      </c>
      <c r="H9" s="142">
        <v>0</v>
      </c>
      <c r="I9" s="165"/>
    </row>
    <row r="10" spans="1:9" ht="12.75">
      <c r="A10" s="61"/>
      <c r="B10" s="92"/>
      <c r="C10" s="92" t="s">
        <v>118</v>
      </c>
      <c r="D10" s="93" t="s">
        <v>119</v>
      </c>
      <c r="E10" s="93">
        <v>0</v>
      </c>
      <c r="F10" s="143"/>
      <c r="G10" s="142">
        <v>0</v>
      </c>
      <c r="H10" s="142">
        <v>0</v>
      </c>
      <c r="I10" s="165"/>
    </row>
    <row r="11" spans="1:9" s="99" customFormat="1" ht="30">
      <c r="A11" s="96"/>
      <c r="B11" s="97"/>
      <c r="C11" s="97"/>
      <c r="D11" s="98" t="s">
        <v>120</v>
      </c>
      <c r="E11" s="189">
        <f>SUM(E6:E10)</f>
        <v>106702</v>
      </c>
      <c r="F11" s="164">
        <f>SUM(F6:F10)</f>
        <v>90757</v>
      </c>
      <c r="G11" s="164">
        <f>SUM(G6:G10)</f>
        <v>15663</v>
      </c>
      <c r="H11" s="164">
        <v>0</v>
      </c>
      <c r="I11" s="167">
        <f>SUM(F11:H11)</f>
        <v>106420</v>
      </c>
    </row>
    <row r="12" spans="1:9" ht="25.5" customHeight="1">
      <c r="A12" s="63"/>
      <c r="B12" s="89"/>
      <c r="C12" s="89"/>
      <c r="D12" s="90" t="s">
        <v>180</v>
      </c>
      <c r="E12" s="191"/>
      <c r="F12" s="91"/>
      <c r="G12" s="91"/>
      <c r="H12" s="91"/>
      <c r="I12" s="91"/>
    </row>
    <row r="13" spans="1:9" ht="12.75">
      <c r="A13" s="63" t="s">
        <v>73</v>
      </c>
      <c r="B13" s="100"/>
      <c r="C13" s="100"/>
      <c r="D13" s="54" t="s">
        <v>121</v>
      </c>
      <c r="E13" s="54">
        <v>0</v>
      </c>
      <c r="F13" s="91">
        <v>0</v>
      </c>
      <c r="G13" s="63">
        <v>0</v>
      </c>
      <c r="H13" s="63">
        <v>0</v>
      </c>
      <c r="I13" s="63">
        <v>0</v>
      </c>
    </row>
    <row r="14" spans="1:9" ht="12.75">
      <c r="A14" s="63"/>
      <c r="B14" s="101" t="s">
        <v>122</v>
      </c>
      <c r="C14" s="101"/>
      <c r="D14" s="20" t="s">
        <v>123</v>
      </c>
      <c r="E14" s="93">
        <v>0</v>
      </c>
      <c r="F14" s="102">
        <v>0</v>
      </c>
      <c r="G14" s="94">
        <v>0</v>
      </c>
      <c r="H14" s="94">
        <v>0</v>
      </c>
      <c r="I14" s="94">
        <f>SUM(F14:H14)</f>
        <v>0</v>
      </c>
    </row>
    <row r="15" spans="1:9" ht="12.75">
      <c r="A15" s="63"/>
      <c r="B15" s="101" t="s">
        <v>124</v>
      </c>
      <c r="C15" s="101"/>
      <c r="D15" s="20" t="s">
        <v>125</v>
      </c>
      <c r="E15" s="93">
        <v>0</v>
      </c>
      <c r="F15" s="102">
        <v>0</v>
      </c>
      <c r="G15" s="94">
        <v>0</v>
      </c>
      <c r="H15" s="94">
        <v>0</v>
      </c>
      <c r="I15" s="94">
        <f>SUM(F15:H15)</f>
        <v>0</v>
      </c>
    </row>
    <row r="16" spans="1:9" ht="25.5">
      <c r="A16" s="63"/>
      <c r="B16" s="101" t="s">
        <v>126</v>
      </c>
      <c r="C16" s="100"/>
      <c r="D16" s="54" t="s">
        <v>127</v>
      </c>
      <c r="E16" s="54">
        <v>0</v>
      </c>
      <c r="F16" s="102">
        <v>0</v>
      </c>
      <c r="G16" s="94">
        <v>0</v>
      </c>
      <c r="H16" s="94">
        <v>0</v>
      </c>
      <c r="I16" s="94">
        <f>SUM(F16:H16)</f>
        <v>0</v>
      </c>
    </row>
    <row r="17" spans="1:9" ht="25.5">
      <c r="A17" s="103"/>
      <c r="B17" s="104"/>
      <c r="C17" s="104"/>
      <c r="D17" s="50" t="s">
        <v>128</v>
      </c>
      <c r="E17" s="190">
        <v>0</v>
      </c>
      <c r="F17" s="105">
        <f>SUM(F14:F16)</f>
        <v>0</v>
      </c>
      <c r="G17" s="105">
        <f>SUM(G14:G16)</f>
        <v>0</v>
      </c>
      <c r="H17" s="105">
        <f>SUM(H14:H16)</f>
        <v>0</v>
      </c>
      <c r="I17" s="105">
        <f>SUM(I14:I16)</f>
        <v>0</v>
      </c>
    </row>
    <row r="18" spans="1:9" ht="12.75">
      <c r="A18" s="103"/>
      <c r="B18" s="103"/>
      <c r="C18" s="103"/>
      <c r="D18" s="50" t="s">
        <v>129</v>
      </c>
      <c r="E18" s="190">
        <v>106702</v>
      </c>
      <c r="F18" s="106">
        <f>SUM(F11+F17)</f>
        <v>90757</v>
      </c>
      <c r="G18" s="106">
        <f>SUM(G11+G17)</f>
        <v>15663</v>
      </c>
      <c r="H18" s="144">
        <f>SUM(H11+H17)</f>
        <v>0</v>
      </c>
      <c r="I18" s="144">
        <f>SUM(I11+I17)</f>
        <v>106420</v>
      </c>
    </row>
    <row r="19" spans="1:9" ht="12.75">
      <c r="A19" s="89"/>
      <c r="B19" s="89"/>
      <c r="C19" s="89"/>
      <c r="D19" s="89"/>
      <c r="E19" s="89"/>
      <c r="F19" s="107"/>
      <c r="G19" s="89"/>
      <c r="H19" s="89"/>
      <c r="I19" s="89"/>
    </row>
    <row r="20" spans="1:5" ht="12.75">
      <c r="A20" s="314" t="s">
        <v>249</v>
      </c>
      <c r="B20" s="314"/>
      <c r="C20" s="314"/>
      <c r="D20" s="314"/>
      <c r="E20" s="187"/>
    </row>
    <row r="21" spans="6:9" ht="12.75">
      <c r="F21" s="311" t="s">
        <v>203</v>
      </c>
      <c r="G21" s="311"/>
      <c r="H21" s="311"/>
      <c r="I21" s="311"/>
    </row>
    <row r="22" spans="6:9" ht="12.75">
      <c r="F22" s="311" t="s">
        <v>0</v>
      </c>
      <c r="G22" s="311"/>
      <c r="H22" s="311"/>
      <c r="I22" s="311"/>
    </row>
  </sheetData>
  <sheetProtection/>
  <mergeCells count="6">
    <mergeCell ref="F22:I22"/>
    <mergeCell ref="A1:I1"/>
    <mergeCell ref="B3:C3"/>
    <mergeCell ref="A20:D20"/>
    <mergeCell ref="F21:I21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M4" sqref="M4"/>
    </sheetView>
  </sheetViews>
  <sheetFormatPr defaultColWidth="9.140625" defaultRowHeight="12.75"/>
  <cols>
    <col min="1" max="1" width="21.57421875" style="0" bestFit="1" customWidth="1"/>
    <col min="2" max="2" width="8.57421875" style="0" bestFit="1" customWidth="1"/>
    <col min="3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00390625" style="0" customWidth="1"/>
  </cols>
  <sheetData>
    <row r="1" spans="1:14" ht="47.25" customHeight="1">
      <c r="A1" s="315" t="s">
        <v>242</v>
      </c>
      <c r="B1" s="315"/>
      <c r="C1" s="315"/>
      <c r="D1" s="315"/>
      <c r="E1" s="315"/>
      <c r="F1" s="315"/>
      <c r="G1" s="315"/>
      <c r="H1" s="315"/>
      <c r="I1" s="316"/>
      <c r="J1" s="316"/>
      <c r="K1" s="316"/>
      <c r="L1" s="316"/>
      <c r="M1" s="316"/>
      <c r="N1" s="316"/>
    </row>
    <row r="2" spans="1:14" ht="12.75">
      <c r="A2" s="109" t="s">
        <v>64</v>
      </c>
      <c r="B2" s="110" t="s">
        <v>130</v>
      </c>
      <c r="C2" s="110" t="s">
        <v>131</v>
      </c>
      <c r="D2" s="110" t="s">
        <v>132</v>
      </c>
      <c r="E2" s="110" t="s">
        <v>133</v>
      </c>
      <c r="F2" s="110" t="s">
        <v>134</v>
      </c>
      <c r="G2" s="110" t="s">
        <v>135</v>
      </c>
      <c r="H2" s="110" t="s">
        <v>136</v>
      </c>
      <c r="I2" s="110" t="s">
        <v>137</v>
      </c>
      <c r="J2" s="110" t="s">
        <v>138</v>
      </c>
      <c r="K2" s="110" t="s">
        <v>139</v>
      </c>
      <c r="L2" s="110" t="s">
        <v>140</v>
      </c>
      <c r="M2" s="110" t="s">
        <v>141</v>
      </c>
      <c r="N2" s="110" t="s">
        <v>142</v>
      </c>
    </row>
    <row r="3" spans="1:14" ht="21">
      <c r="A3" s="111" t="s">
        <v>143</v>
      </c>
      <c r="B3" s="112">
        <v>8517</v>
      </c>
      <c r="C3" s="112">
        <v>8517</v>
      </c>
      <c r="D3" s="112">
        <v>8517</v>
      </c>
      <c r="E3" s="30">
        <v>8517</v>
      </c>
      <c r="F3" s="31">
        <v>8517</v>
      </c>
      <c r="G3" s="30">
        <v>8517</v>
      </c>
      <c r="H3" s="30">
        <v>8517</v>
      </c>
      <c r="I3" s="31">
        <v>10103</v>
      </c>
      <c r="J3" s="30">
        <v>8517</v>
      </c>
      <c r="K3" s="30">
        <v>8517</v>
      </c>
      <c r="L3" s="30">
        <v>8517</v>
      </c>
      <c r="M3" s="30">
        <v>8516</v>
      </c>
      <c r="N3" s="113">
        <f>SUM(B3:M3)</f>
        <v>103789</v>
      </c>
    </row>
    <row r="4" spans="1:14" ht="22.5" customHeight="1">
      <c r="A4" s="114" t="s">
        <v>144</v>
      </c>
      <c r="B4" s="115">
        <f>SUM(B3)</f>
        <v>8517</v>
      </c>
      <c r="C4" s="115">
        <f aca="true" t="shared" si="0" ref="C4:N4">SUM(C3)</f>
        <v>8517</v>
      </c>
      <c r="D4" s="115">
        <f t="shared" si="0"/>
        <v>8517</v>
      </c>
      <c r="E4" s="115">
        <f t="shared" si="0"/>
        <v>8517</v>
      </c>
      <c r="F4" s="115">
        <f t="shared" si="0"/>
        <v>8517</v>
      </c>
      <c r="G4" s="115">
        <f t="shared" si="0"/>
        <v>8517</v>
      </c>
      <c r="H4" s="115">
        <f t="shared" si="0"/>
        <v>8517</v>
      </c>
      <c r="I4" s="115">
        <f t="shared" si="0"/>
        <v>10103</v>
      </c>
      <c r="J4" s="115">
        <f>SUM(J3)</f>
        <v>8517</v>
      </c>
      <c r="K4" s="115">
        <f>SUM(K3)</f>
        <v>8517</v>
      </c>
      <c r="L4" s="115">
        <f>SUM(L3)</f>
        <v>8517</v>
      </c>
      <c r="M4" s="115">
        <f>SUM(M3)</f>
        <v>8516</v>
      </c>
      <c r="N4" s="115">
        <f t="shared" si="0"/>
        <v>103789</v>
      </c>
    </row>
    <row r="6" spans="1:3" ht="12.75">
      <c r="A6" s="309" t="s">
        <v>249</v>
      </c>
      <c r="B6" s="309"/>
      <c r="C6" s="309"/>
    </row>
    <row r="7" spans="1:14" ht="15.75">
      <c r="A7" s="116"/>
      <c r="B7" s="116"/>
      <c r="C7" s="116"/>
      <c r="D7" s="116"/>
      <c r="E7" s="116"/>
      <c r="F7" s="116"/>
      <c r="I7" s="317" t="s">
        <v>203</v>
      </c>
      <c r="J7" s="317"/>
      <c r="K7" s="317"/>
      <c r="L7" s="317"/>
      <c r="M7" s="317"/>
      <c r="N7" s="317"/>
    </row>
    <row r="8" spans="1:14" ht="15.75">
      <c r="A8" s="116"/>
      <c r="B8" s="116"/>
      <c r="C8" s="116"/>
      <c r="D8" s="116"/>
      <c r="E8" s="116"/>
      <c r="F8" s="116"/>
      <c r="G8" s="116"/>
      <c r="I8" s="249" t="s">
        <v>0</v>
      </c>
      <c r="J8" s="249"/>
      <c r="K8" s="249"/>
      <c r="L8" s="249"/>
      <c r="M8" s="249"/>
      <c r="N8" s="249"/>
    </row>
    <row r="9" ht="12.75">
      <c r="A9" s="117"/>
    </row>
  </sheetData>
  <sheetProtection/>
  <mergeCells count="4">
    <mergeCell ref="A1:N1"/>
    <mergeCell ref="A6:C6"/>
    <mergeCell ref="I7:N7"/>
    <mergeCell ref="I8:N8"/>
  </mergeCells>
  <printOptions headings="1"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57421875" style="119" customWidth="1"/>
    <col min="2" max="2" width="10.00390625" style="119" customWidth="1"/>
    <col min="3" max="3" width="7.8515625" style="119" customWidth="1"/>
    <col min="4" max="4" width="8.7109375" style="119" customWidth="1"/>
    <col min="5" max="5" width="9.140625" style="119" customWidth="1"/>
    <col min="6" max="6" width="8.57421875" style="119" customWidth="1"/>
    <col min="7" max="7" width="10.00390625" style="119" customWidth="1"/>
    <col min="8" max="16384" width="9.140625" style="119" customWidth="1"/>
  </cols>
  <sheetData>
    <row r="1" spans="1:7" ht="41.25" customHeight="1">
      <c r="A1" s="318" t="s">
        <v>243</v>
      </c>
      <c r="B1" s="319"/>
      <c r="C1" s="319"/>
      <c r="D1" s="319"/>
      <c r="E1" s="319"/>
      <c r="F1" s="319"/>
      <c r="G1" s="320"/>
    </row>
    <row r="2" spans="1:7" ht="12.75">
      <c r="A2" s="120" t="s">
        <v>154</v>
      </c>
      <c r="B2" s="325" t="s">
        <v>245</v>
      </c>
      <c r="C2" s="321" t="s">
        <v>244</v>
      </c>
      <c r="D2" s="322"/>
      <c r="E2" s="322"/>
      <c r="F2" s="322"/>
      <c r="G2" s="323"/>
    </row>
    <row r="3" spans="1:7" ht="36">
      <c r="A3" s="121" t="s">
        <v>155</v>
      </c>
      <c r="B3" s="326"/>
      <c r="C3" s="122" t="s">
        <v>156</v>
      </c>
      <c r="D3" s="122" t="s">
        <v>157</v>
      </c>
      <c r="E3" s="122" t="s">
        <v>158</v>
      </c>
      <c r="F3" s="122" t="s">
        <v>159</v>
      </c>
      <c r="G3" s="121" t="s">
        <v>160</v>
      </c>
    </row>
    <row r="4" spans="1:7" ht="12.75">
      <c r="A4" s="123"/>
      <c r="B4" s="123"/>
      <c r="C4" s="124" t="s">
        <v>161</v>
      </c>
      <c r="D4" s="124" t="s">
        <v>161</v>
      </c>
      <c r="E4" s="124" t="s">
        <v>162</v>
      </c>
      <c r="F4" s="124" t="s">
        <v>162</v>
      </c>
      <c r="G4" s="120" t="s">
        <v>162</v>
      </c>
    </row>
    <row r="5" spans="1:7" ht="22.5">
      <c r="A5" s="125" t="s">
        <v>163</v>
      </c>
      <c r="B5" s="188">
        <v>25</v>
      </c>
      <c r="C5" s="61">
        <v>25</v>
      </c>
      <c r="D5" s="61">
        <v>0</v>
      </c>
      <c r="E5" s="63">
        <v>0</v>
      </c>
      <c r="F5" s="63">
        <v>0</v>
      </c>
      <c r="G5" s="48">
        <f>SUM(C5:F5)</f>
        <v>25</v>
      </c>
    </row>
    <row r="6" spans="1:7" ht="12.75">
      <c r="A6" s="126" t="s">
        <v>164</v>
      </c>
      <c r="B6" s="192">
        <v>25</v>
      </c>
      <c r="C6" s="50">
        <f>SUM(C5:C5)</f>
        <v>25</v>
      </c>
      <c r="D6" s="50">
        <f>SUM(D5:D5)</f>
        <v>0</v>
      </c>
      <c r="E6" s="50">
        <f>SUM(E5:E5)</f>
        <v>0</v>
      </c>
      <c r="F6" s="50">
        <f>SUM(F5:F5)</f>
        <v>0</v>
      </c>
      <c r="G6" s="50">
        <f>SUM(C6:F6)</f>
        <v>25</v>
      </c>
    </row>
    <row r="8" spans="1:4" ht="12.75">
      <c r="A8" s="324" t="s">
        <v>249</v>
      </c>
      <c r="B8" s="324"/>
      <c r="C8" s="324"/>
      <c r="D8" s="324"/>
    </row>
    <row r="9" spans="4:7" ht="12.75">
      <c r="D9" s="249" t="s">
        <v>203</v>
      </c>
      <c r="E9" s="249"/>
      <c r="F9" s="249"/>
      <c r="G9" s="249"/>
    </row>
    <row r="10" spans="4:7" ht="12.75">
      <c r="D10" s="249" t="s">
        <v>0</v>
      </c>
      <c r="E10" s="249"/>
      <c r="F10" s="249"/>
      <c r="G10" s="249"/>
    </row>
  </sheetData>
  <sheetProtection/>
  <mergeCells count="6">
    <mergeCell ref="D10:G10"/>
    <mergeCell ref="A1:G1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31.57421875" style="0" bestFit="1" customWidth="1"/>
    <col min="3" max="3" width="9.57421875" style="0" customWidth="1"/>
    <col min="4" max="4" width="11.28125" style="118" customWidth="1"/>
    <col min="5" max="5" width="11.57421875" style="118" bestFit="1" customWidth="1"/>
    <col min="6" max="6" width="9.28125" style="118" bestFit="1" customWidth="1"/>
    <col min="7" max="7" width="10.7109375" style="118" customWidth="1"/>
  </cols>
  <sheetData>
    <row r="1" spans="1:7" ht="23.25">
      <c r="A1" s="331" t="s">
        <v>52</v>
      </c>
      <c r="B1" s="328" t="s">
        <v>246</v>
      </c>
      <c r="C1" s="329"/>
      <c r="D1" s="329"/>
      <c r="E1" s="329"/>
      <c r="F1" s="329"/>
      <c r="G1" s="330"/>
    </row>
    <row r="2" spans="1:7" ht="45">
      <c r="A2" s="332"/>
      <c r="B2" s="215" t="s">
        <v>64</v>
      </c>
      <c r="C2" s="224" t="s">
        <v>226</v>
      </c>
      <c r="D2" s="206" t="s">
        <v>65</v>
      </c>
      <c r="E2" s="148" t="s">
        <v>66</v>
      </c>
      <c r="F2" s="207" t="s">
        <v>67</v>
      </c>
      <c r="G2" s="208" t="s">
        <v>240</v>
      </c>
    </row>
    <row r="3" spans="1:7" ht="12.75" customHeight="1">
      <c r="A3" s="332"/>
      <c r="B3" s="216" t="s">
        <v>111</v>
      </c>
      <c r="C3" s="225">
        <v>63620</v>
      </c>
      <c r="D3" s="236">
        <v>54528</v>
      </c>
      <c r="E3" s="237">
        <v>9356</v>
      </c>
      <c r="F3" s="238">
        <v>0</v>
      </c>
      <c r="G3" s="209">
        <f>SUM(D3:F3)</f>
        <v>63884</v>
      </c>
    </row>
    <row r="4" spans="1:7" ht="25.5">
      <c r="A4" s="332"/>
      <c r="B4" s="216" t="s">
        <v>113</v>
      </c>
      <c r="C4" s="225">
        <v>17177</v>
      </c>
      <c r="D4" s="236">
        <v>14723</v>
      </c>
      <c r="E4" s="237">
        <v>2526</v>
      </c>
      <c r="F4" s="238">
        <v>0</v>
      </c>
      <c r="G4" s="209">
        <f>SUM(D4:F4)</f>
        <v>17249</v>
      </c>
    </row>
    <row r="5" spans="1:7" ht="12.75">
      <c r="A5" s="332"/>
      <c r="B5" s="216" t="s">
        <v>115</v>
      </c>
      <c r="C5" s="225">
        <v>25905</v>
      </c>
      <c r="D5" s="236">
        <v>21506</v>
      </c>
      <c r="E5" s="237">
        <v>3781</v>
      </c>
      <c r="F5" s="238">
        <v>0</v>
      </c>
      <c r="G5" s="209">
        <f>SUM(D5:F5)</f>
        <v>25287</v>
      </c>
    </row>
    <row r="6" spans="1:7" ht="12.75">
      <c r="A6" s="332"/>
      <c r="B6" s="217" t="s">
        <v>117</v>
      </c>
      <c r="C6" s="226">
        <v>0</v>
      </c>
      <c r="D6" s="236"/>
      <c r="E6" s="237"/>
      <c r="F6" s="238">
        <v>0</v>
      </c>
      <c r="G6" s="209">
        <f>SUM(D6:F6)</f>
        <v>0</v>
      </c>
    </row>
    <row r="7" spans="1:7" ht="12.75">
      <c r="A7" s="332"/>
      <c r="B7" s="218" t="s">
        <v>119</v>
      </c>
      <c r="C7" s="227">
        <v>0</v>
      </c>
      <c r="D7" s="236"/>
      <c r="E7" s="237"/>
      <c r="F7" s="238">
        <v>0</v>
      </c>
      <c r="G7" s="209">
        <f>SUM(D7:F7)</f>
        <v>0</v>
      </c>
    </row>
    <row r="8" spans="1:7" ht="12.75">
      <c r="A8" s="332"/>
      <c r="B8" s="219" t="s">
        <v>146</v>
      </c>
      <c r="C8" s="228">
        <f>SUM(C3:C7)</f>
        <v>106702</v>
      </c>
      <c r="D8" s="236">
        <f>SUM(D3:D7)</f>
        <v>90757</v>
      </c>
      <c r="E8" s="237">
        <f>SUM(E3:E7)</f>
        <v>15663</v>
      </c>
      <c r="F8" s="238">
        <f>SUM(F3:F7)</f>
        <v>0</v>
      </c>
      <c r="G8" s="210">
        <f aca="true" t="shared" si="0" ref="G8:G22">SUM(D8:F8)</f>
        <v>106420</v>
      </c>
    </row>
    <row r="9" spans="1:7" ht="12.75">
      <c r="A9" s="332"/>
      <c r="B9" s="220" t="s">
        <v>121</v>
      </c>
      <c r="C9" s="229"/>
      <c r="D9" s="236"/>
      <c r="E9" s="237"/>
      <c r="F9" s="238">
        <v>0</v>
      </c>
      <c r="G9" s="209"/>
    </row>
    <row r="10" spans="1:7" ht="12.75">
      <c r="A10" s="332"/>
      <c r="B10" s="216" t="s">
        <v>123</v>
      </c>
      <c r="C10" s="225"/>
      <c r="D10" s="236">
        <v>0</v>
      </c>
      <c r="E10" s="237">
        <v>0</v>
      </c>
      <c r="F10" s="238">
        <v>0</v>
      </c>
      <c r="G10" s="209">
        <v>0</v>
      </c>
    </row>
    <row r="11" spans="1:7" ht="12.75">
      <c r="A11" s="332"/>
      <c r="B11" s="216" t="s">
        <v>125</v>
      </c>
      <c r="C11" s="225"/>
      <c r="D11" s="236"/>
      <c r="E11" s="237"/>
      <c r="F11" s="238">
        <v>0</v>
      </c>
      <c r="G11" s="209"/>
    </row>
    <row r="12" spans="1:7" ht="12.75">
      <c r="A12" s="332"/>
      <c r="B12" s="220" t="s">
        <v>127</v>
      </c>
      <c r="C12" s="229"/>
      <c r="D12" s="236"/>
      <c r="E12" s="237"/>
      <c r="F12" s="238">
        <v>0</v>
      </c>
      <c r="G12" s="209"/>
    </row>
    <row r="13" spans="1:7" ht="12.75">
      <c r="A13" s="332"/>
      <c r="B13" s="219" t="s">
        <v>1</v>
      </c>
      <c r="C13" s="228"/>
      <c r="D13" s="239">
        <v>0</v>
      </c>
      <c r="E13" s="240">
        <v>0</v>
      </c>
      <c r="F13" s="241">
        <v>0</v>
      </c>
      <c r="G13" s="210">
        <f t="shared" si="0"/>
        <v>0</v>
      </c>
    </row>
    <row r="14" spans="1:7" ht="15">
      <c r="A14" s="332"/>
      <c r="B14" s="221" t="s">
        <v>147</v>
      </c>
      <c r="C14" s="230">
        <v>106702</v>
      </c>
      <c r="D14" s="233">
        <f>SUM(D8+D13)</f>
        <v>90757</v>
      </c>
      <c r="E14" s="234">
        <f>E8+E13</f>
        <v>15663</v>
      </c>
      <c r="F14" s="235">
        <f>F8+F13</f>
        <v>0</v>
      </c>
      <c r="G14" s="211">
        <f t="shared" si="0"/>
        <v>106420</v>
      </c>
    </row>
    <row r="15" spans="1:7" ht="25.5">
      <c r="A15" s="332"/>
      <c r="B15" s="220" t="s">
        <v>70</v>
      </c>
      <c r="C15" s="229">
        <v>0</v>
      </c>
      <c r="D15" s="242"/>
      <c r="E15" s="243"/>
      <c r="F15" s="244">
        <v>0</v>
      </c>
      <c r="G15" s="212">
        <f t="shared" si="0"/>
        <v>0</v>
      </c>
    </row>
    <row r="16" spans="1:7" ht="25.5">
      <c r="A16" s="332"/>
      <c r="B16" s="220" t="s">
        <v>75</v>
      </c>
      <c r="C16" s="229">
        <v>0</v>
      </c>
      <c r="D16" s="242"/>
      <c r="E16" s="243"/>
      <c r="F16" s="244">
        <v>0</v>
      </c>
      <c r="G16" s="212">
        <f t="shared" si="0"/>
        <v>0</v>
      </c>
    </row>
    <row r="17" spans="1:7" ht="12.75">
      <c r="A17" s="332"/>
      <c r="B17" s="220" t="s">
        <v>80</v>
      </c>
      <c r="C17" s="229">
        <v>0</v>
      </c>
      <c r="D17" s="242"/>
      <c r="E17" s="243"/>
      <c r="F17" s="244">
        <v>0</v>
      </c>
      <c r="G17" s="212">
        <f t="shared" si="0"/>
        <v>0</v>
      </c>
    </row>
    <row r="18" spans="1:7" ht="12.75">
      <c r="A18" s="332"/>
      <c r="B18" s="220" t="s">
        <v>86</v>
      </c>
      <c r="C18" s="229">
        <v>6380</v>
      </c>
      <c r="D18" s="242">
        <v>2559</v>
      </c>
      <c r="E18" s="243">
        <v>72</v>
      </c>
      <c r="F18" s="244"/>
      <c r="G18" s="212">
        <f t="shared" si="0"/>
        <v>2631</v>
      </c>
    </row>
    <row r="19" spans="1:7" ht="12.75">
      <c r="A19" s="332"/>
      <c r="B19" s="220" t="s">
        <v>148</v>
      </c>
      <c r="C19" s="229"/>
      <c r="D19" s="242"/>
      <c r="E19" s="243"/>
      <c r="F19" s="244">
        <v>0</v>
      </c>
      <c r="G19" s="212">
        <f t="shared" si="0"/>
        <v>0</v>
      </c>
    </row>
    <row r="20" spans="1:7" ht="12.75">
      <c r="A20" s="332"/>
      <c r="B20" s="220" t="s">
        <v>93</v>
      </c>
      <c r="C20" s="229"/>
      <c r="D20" s="242"/>
      <c r="E20" s="243"/>
      <c r="F20" s="244">
        <v>0</v>
      </c>
      <c r="G20" s="212">
        <f t="shared" si="0"/>
        <v>0</v>
      </c>
    </row>
    <row r="21" spans="1:7" ht="25.5">
      <c r="A21" s="332"/>
      <c r="B21" s="220" t="s">
        <v>149</v>
      </c>
      <c r="C21" s="229"/>
      <c r="D21" s="242"/>
      <c r="E21" s="243">
        <v>0</v>
      </c>
      <c r="F21" s="244">
        <v>0</v>
      </c>
      <c r="G21" s="212">
        <f t="shared" si="0"/>
        <v>0</v>
      </c>
    </row>
    <row r="22" spans="1:7" ht="12.75">
      <c r="A22" s="332"/>
      <c r="B22" s="220" t="s">
        <v>98</v>
      </c>
      <c r="C22" s="229"/>
      <c r="D22" s="242"/>
      <c r="E22" s="243"/>
      <c r="F22" s="244">
        <v>0</v>
      </c>
      <c r="G22" s="212">
        <f t="shared" si="0"/>
        <v>0</v>
      </c>
    </row>
    <row r="23" spans="1:7" ht="15">
      <c r="A23" s="332"/>
      <c r="B23" s="221" t="s">
        <v>150</v>
      </c>
      <c r="C23" s="230">
        <v>6380</v>
      </c>
      <c r="D23" s="233">
        <f>SUM(D15:D22)</f>
        <v>2559</v>
      </c>
      <c r="E23" s="234">
        <f>SUM(E15:E22)</f>
        <v>72</v>
      </c>
      <c r="F23" s="235">
        <f>SUM(F15:F22)</f>
        <v>0</v>
      </c>
      <c r="G23" s="211">
        <f>SUM(G15:G22)</f>
        <v>2631</v>
      </c>
    </row>
    <row r="24" spans="1:7" ht="12.75">
      <c r="A24" s="332"/>
      <c r="B24" s="222" t="s">
        <v>145</v>
      </c>
      <c r="C24" s="231">
        <v>100322</v>
      </c>
      <c r="D24" s="245">
        <f>D14-D23</f>
        <v>88198</v>
      </c>
      <c r="E24" s="246">
        <f>E14-E23</f>
        <v>15591</v>
      </c>
      <c r="F24" s="247">
        <f>F14-F23</f>
        <v>0</v>
      </c>
      <c r="G24" s="213">
        <f>G14-G23</f>
        <v>103789</v>
      </c>
    </row>
    <row r="25" spans="1:7" ht="12.75">
      <c r="A25" s="332"/>
      <c r="B25" s="223" t="s">
        <v>151</v>
      </c>
      <c r="C25" s="232">
        <v>87481</v>
      </c>
      <c r="D25" s="242">
        <v>82304</v>
      </c>
      <c r="E25" s="243">
        <v>10917</v>
      </c>
      <c r="F25" s="244">
        <v>0</v>
      </c>
      <c r="G25" s="214">
        <f>SUM(D25:F25)</f>
        <v>93221</v>
      </c>
    </row>
    <row r="26" spans="1:7" ht="12.75">
      <c r="A26" s="332"/>
      <c r="B26" s="223" t="s">
        <v>152</v>
      </c>
      <c r="C26" s="232">
        <v>12841</v>
      </c>
      <c r="D26" s="242">
        <v>5894</v>
      </c>
      <c r="E26" s="243">
        <v>4674</v>
      </c>
      <c r="F26" s="244">
        <f>(F24-F25)</f>
        <v>0</v>
      </c>
      <c r="G26" s="214">
        <f>(G24-G25)</f>
        <v>10568</v>
      </c>
    </row>
    <row r="27" spans="1:7" ht="12.75">
      <c r="A27" s="332"/>
      <c r="B27" s="222" t="s">
        <v>153</v>
      </c>
      <c r="C27" s="231">
        <v>106702</v>
      </c>
      <c r="D27" s="245">
        <f>D23+D24</f>
        <v>90757</v>
      </c>
      <c r="E27" s="246">
        <f>E23+E24</f>
        <v>15663</v>
      </c>
      <c r="F27" s="247">
        <f>F23+F24</f>
        <v>0</v>
      </c>
      <c r="G27" s="213">
        <f>G23+G24</f>
        <v>106420</v>
      </c>
    </row>
    <row r="29" spans="1:4" ht="12.75">
      <c r="A29" s="309" t="s">
        <v>249</v>
      </c>
      <c r="B29" s="309"/>
      <c r="C29" s="309"/>
      <c r="D29" s="309"/>
    </row>
    <row r="31" spans="5:7" ht="12.75">
      <c r="E31" s="327" t="s">
        <v>203</v>
      </c>
      <c r="F31" s="327"/>
      <c r="G31" s="327"/>
    </row>
    <row r="32" spans="5:7" ht="12.75">
      <c r="E32" s="327" t="s">
        <v>0</v>
      </c>
      <c r="F32" s="327"/>
      <c r="G32" s="327"/>
    </row>
  </sheetData>
  <sheetProtection/>
  <mergeCells count="5">
    <mergeCell ref="E32:G32"/>
    <mergeCell ref="B1:G1"/>
    <mergeCell ref="A1:A27"/>
    <mergeCell ref="A29:D29"/>
    <mergeCell ref="E31:G31"/>
  </mergeCells>
  <printOptions headings="1"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2016-02-02T14:27:41Z</cp:lastPrinted>
  <dcterms:created xsi:type="dcterms:W3CDTF">2005-02-03T09:30:35Z</dcterms:created>
  <dcterms:modified xsi:type="dcterms:W3CDTF">2022-05-31T13:27:44Z</dcterms:modified>
  <cp:category/>
  <cp:version/>
  <cp:contentType/>
  <cp:contentStatus/>
</cp:coreProperties>
</file>