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18" activeTab="6"/>
  </bookViews>
  <sheets>
    <sheet name="Előterjesztés" sheetId="1" r:id="rId1"/>
    <sheet name="Költségvetés 2019. " sheetId="2" r:id="rId2"/>
    <sheet name="Bevétel" sheetId="3" r:id="rId3"/>
    <sheet name="Kiadás" sheetId="4" r:id="rId4"/>
    <sheet name="Finanszírozási ütemterv" sheetId="5" r:id="rId5"/>
    <sheet name="létszám" sheetId="6" r:id="rId6"/>
    <sheet name="Finanszírozás" sheetId="7" r:id="rId7"/>
  </sheets>
  <definedNames/>
  <calcPr fullCalcOnLoad="1"/>
</workbook>
</file>

<file path=xl/sharedStrings.xml><?xml version="1.0" encoding="utf-8"?>
<sst xmlns="http://schemas.openxmlformats.org/spreadsheetml/2006/main" count="472" uniqueCount="256">
  <si>
    <t>intézményvezető</t>
  </si>
  <si>
    <t>Felhalmozási kiadás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</si>
  <si>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</si>
  <si>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</si>
  <si>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</si>
  <si>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</si>
  <si>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</si>
  <si>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</si>
  <si>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</si>
  <si>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</si>
  <si>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</si>
  <si>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</si>
  <si>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</si>
  <si>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</si>
  <si>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</si>
  <si>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</si>
  <si>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</si>
  <si>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</si>
  <si>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</si>
  <si>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</si>
  <si>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</si>
  <si>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</si>
  <si>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</si>
  <si>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</si>
  <si>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</si>
  <si>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</si>
  <si>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</si>
  <si>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</si>
  <si>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 xml:space="preserve">SZEMÉLYI JUTTATÁS </t>
  </si>
  <si>
    <t>DOLOGI KIADÁS ÖSSZESEN:</t>
  </si>
  <si>
    <t>Dologi kiadások:</t>
  </si>
  <si>
    <t>étkezési térítési díj bevétel</t>
  </si>
  <si>
    <t>INTÉZMÉNYI BEVÉTEL MINDÖSSZESEN:</t>
  </si>
  <si>
    <t>Közalkalmazottak illteménypótléka szakmai vezetői pótlék</t>
  </si>
  <si>
    <t>INTÉZMÉNYI KIADÁS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</si>
  <si>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</si>
  <si>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</si>
  <si>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</si>
  <si>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</si>
  <si>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 xml:space="preserve">091110 ÓVODAI NEVELÉS, ELLÁTÁS SZAKMAI FELADATAI FELADATAI </t>
  </si>
  <si>
    <t>ÁFA kiadás 27%</t>
  </si>
  <si>
    <t>megnevezés</t>
  </si>
  <si>
    <t>Intézmény sajátos bevételei</t>
  </si>
  <si>
    <t>Kondorosi Többsincs Óvoda és Bölcsőde</t>
  </si>
  <si>
    <t>091110 ÓVODAI NEVELÉS, ELLÁTÁS SZAKMAI FELADATAI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</si>
  <si>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</si>
  <si>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</si>
  <si>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</si>
  <si>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</si>
  <si>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091130  NEMZETI ETNIKAI KISEBBSÉGI  ÓVODAI NEVELÉS</t>
  </si>
  <si>
    <t>091120 SAJÁTOS NEVELÉSI IGÉNYŰ GYERMEKEK ÓVODAI NEVELÉSÉNEK SZAKMAI FELADATAI:</t>
  </si>
  <si>
    <t>Vásárolt élelmezés</t>
  </si>
  <si>
    <t>Kereset-kiegészítés  bázis év 2%-a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</si>
  <si>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</si>
  <si>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</si>
  <si>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</si>
  <si>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</si>
  <si>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</si>
  <si>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</si>
  <si>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</si>
  <si>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</si>
  <si>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</si>
  <si>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</si>
  <si>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</si>
  <si>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</si>
  <si>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</si>
  <si>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</si>
  <si>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</si>
  <si>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</si>
  <si>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</si>
  <si>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</si>
  <si>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</si>
  <si>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</si>
  <si>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</si>
  <si>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</si>
  <si>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</si>
  <si>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</si>
  <si>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</si>
  <si>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</si>
  <si>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</si>
  <si>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</si>
  <si>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</si>
  <si>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</si>
  <si>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</si>
  <si>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</si>
  <si>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</si>
  <si>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</si>
  <si>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</si>
  <si>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</si>
  <si>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</si>
  <si>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</si>
  <si>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</si>
  <si>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</si>
  <si>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</si>
  <si>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</si>
  <si>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</si>
  <si>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</si>
  <si>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</si>
  <si>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</si>
  <si>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</si>
  <si>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</si>
  <si>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</si>
  <si>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</si>
  <si>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</si>
  <si>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</si>
  <si>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</si>
  <si>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</si>
  <si>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</si>
  <si>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</si>
  <si>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</si>
  <si>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</si>
  <si>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</si>
  <si>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</si>
  <si>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</si>
  <si>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</si>
  <si>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</si>
  <si>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</si>
  <si>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</si>
  <si>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</si>
  <si>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</si>
  <si>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</si>
  <si>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</si>
  <si>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</si>
  <si>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</si>
  <si>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</si>
  <si>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</si>
  <si>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</si>
  <si>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</si>
  <si>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</si>
  <si>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</si>
  <si>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</si>
  <si>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</si>
  <si>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</si>
  <si>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</si>
  <si>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</si>
  <si>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</si>
  <si>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</si>
  <si>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</si>
  <si>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</si>
  <si>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</si>
  <si>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</si>
  <si>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</si>
  <si>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</si>
  <si>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</si>
  <si>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</si>
  <si>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</si>
  <si>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</si>
  <si>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</si>
  <si>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</si>
  <si>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</si>
  <si>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</si>
  <si>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</si>
  <si>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</si>
  <si>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</si>
  <si>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</si>
  <si>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</si>
  <si>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</si>
  <si>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</si>
  <si>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</si>
  <si>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</si>
  <si>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</si>
  <si>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</si>
  <si>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</si>
  <si>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</si>
  <si>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</si>
  <si>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</si>
  <si>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</si>
  <si>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</si>
  <si>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 xml:space="preserve">Kondorosi Többsincs Óvoda és Bölcsőde 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</si>
  <si>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</si>
  <si>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</si>
  <si>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</si>
  <si>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</si>
  <si>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</si>
  <si>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</si>
  <si>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</si>
  <si>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</si>
  <si>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</si>
  <si>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</si>
  <si>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</si>
  <si>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</si>
  <si>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</si>
  <si>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</si>
  <si>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</si>
  <si>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</si>
  <si>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</si>
  <si>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</si>
  <si>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</si>
  <si>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</si>
  <si>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</si>
  <si>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</t>
  </si>
  <si>
    <t>Horcsák István</t>
  </si>
  <si>
    <t>Fejlesztőpedagógusok költségei (logopédus, TSMT terapeuta, Szomato-szurdopedagógus)</t>
  </si>
  <si>
    <t>Gyógyszer</t>
  </si>
  <si>
    <t>ÁFA kiadás 27 %</t>
  </si>
  <si>
    <t>Gyógypedagógus megbízási díja</t>
  </si>
  <si>
    <t>Nemzetiségi nyelvpótlék</t>
  </si>
  <si>
    <t>INTÉZMÉNYI SAJÁT BEVÉTEL ÖSSZESEN:</t>
  </si>
  <si>
    <t>DOLOGI KIADÁS</t>
  </si>
  <si>
    <t>091140 ÓVODAI NEVELÉS, ELLÁTÁS MŰKÖDTETÉSI FELADATAI KIADÁS ÖSSZ:</t>
  </si>
  <si>
    <t>091120 SNI GYERMEKEK NEVELÉSÉNEK SZAKMAI FELADATAI KIADÁS ÖSSZESEN:</t>
  </si>
  <si>
    <t>091130 NEMZETISÉGI ÓVODAI NEVELÉS SZAKMAI FELADATAI KIADÁSAI ÖSSZESEN:</t>
  </si>
  <si>
    <t>kormányzati funkciók és az egységes rovatrend szerint</t>
  </si>
  <si>
    <t>Teljes munkaidőben foglalkoztatott óvodapedagógusok alapillatménye</t>
  </si>
  <si>
    <t>Jubileumi jutalom 1 fő</t>
  </si>
  <si>
    <t>Óvodai bevétel összesen:</t>
  </si>
  <si>
    <t>Bölcsődei bevétel összesen:</t>
  </si>
  <si>
    <t>Óvodai kiadás összesen:</t>
  </si>
  <si>
    <t>bölcsődei kiadás összesen:</t>
  </si>
  <si>
    <t>104035 GYERMEKÉTKEZTETÉS BÖLCSŐDÉBEN</t>
  </si>
  <si>
    <t>104035 GYERMEKÉTKEZTETÉS BÖLCSŐDÉBEN (VÁSÁROLT ÉLELMEZÉS) ÖSSZESEN:</t>
  </si>
  <si>
    <t>096015 GYERMEKÉTKEZTETÉS KÖZNEVELÉSI INTÉZMÉNYBEN (ÓVODAI ÉTKEZTETÉS)</t>
  </si>
  <si>
    <t xml:space="preserve">104035 GYERMEKÉTKEZTETÉS BÖLCSŐDÉBEN </t>
  </si>
  <si>
    <t>096015 ÓVODAI INTÉZMÉNYI ÉTKEZTETÉS</t>
  </si>
  <si>
    <t xml:space="preserve">096015 GYERMEKÉTKEZTETÉS KÖZNEVELÉSI INTÉZMÉNYBEN (ÓVODAI ÉTKEZTETÉS) BEVÉTEL  összesen: </t>
  </si>
  <si>
    <t>104030 GYERMEK NAPKÖZBENI ELLÁTÁSA BÖLCSŐDE ÖSSZESEN:</t>
  </si>
  <si>
    <t>096015 GYERMEKÉTKEZTETÉS KÖZNEVELÉSI INTÉZMÉNYBEN (ÓVODAI  ÉTKEZTETÉS)</t>
  </si>
  <si>
    <t xml:space="preserve">096015 GYERMEKÉTKEZTETÉS KÖZNEVELÉSI INTÉZMÉNYBEN (ÓVODAI ÉTKEZTETÉS) KIADÁS  összesen: </t>
  </si>
  <si>
    <t>Közalkalmazottak illetménypótléka - vezetői pótlék 1 fő</t>
  </si>
  <si>
    <t>Önkormányzati hozzájárulás</t>
  </si>
  <si>
    <t xml:space="preserve">Nem rendszeres személyi juttatás utáni szociális hozzájárulás </t>
  </si>
  <si>
    <t>Munkaadókat terhelő járulékok és szociális hozzájárulási adó 19,5%</t>
  </si>
  <si>
    <t>Rendszeres személyi juttatás utáni szociális hozzájárulás (19,5%)</t>
  </si>
  <si>
    <t>Rendszeres személyi juttatás utáni szociális hozzájárulás 19,5%</t>
  </si>
  <si>
    <t>Nem rendszeres személyi juttatás utáni szociális hozzájárulás</t>
  </si>
  <si>
    <t>Teljes munkaidőben foglalkoztatott 4 fő kisgyermeknevelő alapilletménye</t>
  </si>
  <si>
    <t>Teljes munkaidőben foglalkoztatott 1 fő dajka  alapilletménye</t>
  </si>
  <si>
    <t>Banki költségek</t>
  </si>
  <si>
    <t>Felújítás</t>
  </si>
  <si>
    <t>Felújítás kiadás összesen:</t>
  </si>
  <si>
    <t>Kondorosi Többsincs Óvoda és Bölcsőde 2019. évi költségvetése</t>
  </si>
  <si>
    <t>2018. évi eredeti ei.</t>
  </si>
  <si>
    <t>2019. Önként vállalt feladat</t>
  </si>
  <si>
    <r>
      <rPr>
        <b/>
        <sz val="10"/>
        <rFont val="Arial"/>
        <family val="2"/>
      </rPr>
      <t>2019.</t>
    </r>
    <r>
      <rPr>
        <b/>
        <sz val="8"/>
        <rFont val="Arial"/>
        <family val="2"/>
      </rPr>
      <t xml:space="preserve"> évi ktgvet összesen</t>
    </r>
  </si>
  <si>
    <t>Teljes munkaidőben foglalkoztatott dajkák alapillatménye</t>
  </si>
  <si>
    <t>Teljes munkaidőben foglakoztatott óvodatitkár, pedagógiai asszisztensek alapilletménye</t>
  </si>
  <si>
    <t>Rehabilitációs hozzájárulás</t>
  </si>
  <si>
    <r>
      <t xml:space="preserve">2019. Kötelező feladat tv. Szerint </t>
    </r>
    <r>
      <rPr>
        <b/>
        <sz val="6"/>
        <rFont val="Arial"/>
        <family val="2"/>
      </rPr>
      <t>(óvoda)</t>
    </r>
  </si>
  <si>
    <r>
      <t xml:space="preserve">2019. Kötelelző feladat ÖK döntés ért. </t>
    </r>
    <r>
      <rPr>
        <b/>
        <sz val="6"/>
        <rFont val="Arial"/>
        <family val="2"/>
      </rPr>
      <t>(bölcsőde)</t>
    </r>
  </si>
  <si>
    <t>2018. évi eredeti előirányzat</t>
  </si>
  <si>
    <t>2019. Kötelező feladat tv. szerint eredeti ei.</t>
  </si>
  <si>
    <t>2019. Kötelező feladat önk. döntés ért. eredeti ei.</t>
  </si>
  <si>
    <t>2019. Önként váll. feladat eredeti ei.</t>
  </si>
  <si>
    <t>2019. évi eredeti ei. Összesen</t>
  </si>
  <si>
    <t>KONDOROSI TÖBBSINCS ÓVODA ÉS BÖLCSŐDE 2019. ÉVI KÖLTSÉGVETÉSE</t>
  </si>
  <si>
    <t>KONDOROSI TÖBBSINCS ÓVODA ÉS BÖLCSŐDE 2019. ÉVI KÖLTSÉGVETÉS FINANSZÍROZÁSI ÜTEMTERVE</t>
  </si>
  <si>
    <t>KONDOROSI TÖBBSINCS ÓVODA ÉS BÖLCSŐDE  2019. ÉVI KÖLTSÉGVETÉSE -  LÉTSZÁM</t>
  </si>
  <si>
    <t>2018. eredeti ei.</t>
  </si>
  <si>
    <t>2019. évi   előirányazat</t>
  </si>
  <si>
    <t>Finanszírozás 2019.</t>
  </si>
  <si>
    <t>104031 GYERMEKEK BÖLCSŐDÉBEN ÉS MINI BÖLCSŐDÉBEN ELLÁTÁSA</t>
  </si>
  <si>
    <t>104031 GYERMEKEK BÖLCSŐDÉBEN, MINI BÖLCSŐDÉBEN ELLÁTÁSA</t>
  </si>
  <si>
    <t>Rendezvény felvétel - Oláh Péter</t>
  </si>
  <si>
    <t>Kondoros, 2019. január 24.</t>
  </si>
  <si>
    <t>Teljes munkaidőben foglalkoztatottak alapilletménye</t>
  </si>
  <si>
    <t>104031 GYERMEKEK NAPKÖZBENI ELLÁTÁSA KIADÁS 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</si>
</sst>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/\ mmmm;@"/>
    <numFmt numFmtId="184" formatCode="[$-40E]mmmmm\.;@"/>
    <numFmt numFmtId="185" formatCode="[$-40E]mmm/\ d\.;@"/>
    <numFmt numFmtId="186" formatCode="_-* #,##0.0\ _F_t_-;\-* #,##0.0\ _F_t_-;_-* &quot;-&quot;??\ _F_t_-;_-@_-"/>
    <numFmt numFmtId="187" formatCode="[$€-2]\ #\ ##,000_);[Red]\([$€-2]\ #\ ##,000\)"/>
    <numFmt numFmtId="188" formatCode="mmm/yyyy"/>
    <numFmt numFmtId="189" formatCode="#,##0_ ;\-#,##0\ 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name val="Arial CE"/>
      <family val="0"/>
    </font>
    <font>
      <b/>
      <sz val="8"/>
      <name val="Cambria"/>
      <family val="1"/>
    </font>
    <font>
      <b/>
      <sz val="12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/>
    </xf>
    <xf numFmtId="3" fontId="4" fillId="34" borderId="10" xfId="40" applyNumberFormat="1" applyFont="1" applyFill="1" applyBorder="1" applyAlignment="1">
      <alignment horizontal="right"/>
    </xf>
    <xf numFmtId="3" fontId="4" fillId="0" borderId="10" xfId="40" applyNumberFormat="1" applyFont="1" applyBorder="1" applyAlignment="1">
      <alignment horizontal="right"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vertical="center" wrapText="1"/>
    </xf>
    <xf numFmtId="3" fontId="14" fillId="34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4" borderId="14" xfId="0" applyNumberFormat="1" applyFont="1" applyFill="1" applyBorder="1" applyAlignment="1">
      <alignment vertical="center" wrapText="1"/>
    </xf>
    <xf numFmtId="17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4" fillId="34" borderId="10" xfId="0" applyFont="1" applyFill="1" applyBorder="1" applyAlignment="1">
      <alignment vertical="center"/>
    </xf>
    <xf numFmtId="173" fontId="14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3" fontId="0" fillId="0" borderId="10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73" fontId="0" fillId="34" borderId="10" xfId="0" applyNumberFormat="1" applyFont="1" applyFill="1" applyBorder="1" applyAlignment="1">
      <alignment vertical="center"/>
    </xf>
    <xf numFmtId="3" fontId="0" fillId="34" borderId="10" xfId="40" applyNumberFormat="1" applyFont="1" applyFill="1" applyBorder="1" applyAlignment="1">
      <alignment vertical="center"/>
    </xf>
    <xf numFmtId="3" fontId="4" fillId="34" borderId="10" xfId="40" applyNumberFormat="1" applyFont="1" applyFill="1" applyBorder="1" applyAlignment="1">
      <alignment vertical="center"/>
    </xf>
    <xf numFmtId="177" fontId="0" fillId="0" borderId="0" xfId="40" applyNumberFormat="1" applyFont="1" applyAlignment="1">
      <alignment vertical="center"/>
    </xf>
    <xf numFmtId="177" fontId="0" fillId="0" borderId="0" xfId="40" applyNumberFormat="1" applyFont="1" applyAlignment="1">
      <alignment vertical="center"/>
    </xf>
    <xf numFmtId="0" fontId="18" fillId="34" borderId="10" xfId="0" applyFont="1" applyFill="1" applyBorder="1" applyAlignment="1">
      <alignment horizontal="centerContinuous" vertical="center" wrapText="1"/>
    </xf>
    <xf numFmtId="0" fontId="19" fillId="34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4" borderId="10" xfId="4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7" fontId="16" fillId="34" borderId="10" xfId="4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" fillId="0" borderId="0" xfId="0" applyFont="1" applyAlignment="1">
      <alignment/>
    </xf>
    <xf numFmtId="3" fontId="14" fillId="34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3" fontId="14" fillId="34" borderId="10" xfId="4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textRotation="90" wrapText="1" shrinkToFit="1"/>
    </xf>
    <xf numFmtId="0" fontId="4" fillId="0" borderId="12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right"/>
    </xf>
    <xf numFmtId="49" fontId="15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vertical="center" wrapText="1"/>
    </xf>
    <xf numFmtId="177" fontId="16" fillId="34" borderId="12" xfId="40" applyNumberFormat="1" applyFont="1" applyFill="1" applyBorder="1" applyAlignment="1">
      <alignment horizontal="center" vertical="center" wrapText="1"/>
    </xf>
    <xf numFmtId="177" fontId="16" fillId="34" borderId="15" xfId="40" applyNumberFormat="1" applyFont="1" applyFill="1" applyBorder="1" applyAlignment="1">
      <alignment horizontal="center" vertical="center" wrapText="1"/>
    </xf>
    <xf numFmtId="177" fontId="16" fillId="34" borderId="16" xfId="40" applyNumberFormat="1" applyFont="1" applyFill="1" applyBorder="1" applyAlignment="1">
      <alignment horizontal="center" vertical="center" wrapText="1"/>
    </xf>
    <xf numFmtId="3" fontId="0" fillId="0" borderId="16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4" fillId="34" borderId="16" xfId="40" applyNumberFormat="1" applyFont="1" applyFill="1" applyBorder="1" applyAlignment="1">
      <alignment/>
    </xf>
    <xf numFmtId="3" fontId="0" fillId="0" borderId="16" xfId="40" applyNumberFormat="1" applyFont="1" applyFill="1" applyBorder="1" applyAlignment="1">
      <alignment/>
    </xf>
    <xf numFmtId="3" fontId="4" fillId="34" borderId="16" xfId="40" applyNumberFormat="1" applyFont="1" applyFill="1" applyBorder="1" applyAlignment="1">
      <alignment/>
    </xf>
    <xf numFmtId="3" fontId="4" fillId="0" borderId="16" xfId="40" applyNumberFormat="1" applyFont="1" applyFill="1" applyBorder="1" applyAlignment="1">
      <alignment/>
    </xf>
    <xf numFmtId="0" fontId="5" fillId="0" borderId="14" xfId="56" applyFont="1" applyBorder="1" applyAlignment="1">
      <alignment horizontal="center" vertical="center"/>
      <protection/>
    </xf>
    <xf numFmtId="0" fontId="0" fillId="0" borderId="14" xfId="0" applyBorder="1" applyAlignment="1">
      <alignment vertical="center" wrapText="1"/>
    </xf>
    <xf numFmtId="16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4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34" borderId="16" xfId="56" applyFont="1" applyFill="1" applyBorder="1" applyAlignment="1">
      <alignment horizontal="center" vertical="center" wrapText="1"/>
      <protection/>
    </xf>
    <xf numFmtId="3" fontId="0" fillId="0" borderId="16" xfId="0" applyNumberFormat="1" applyFont="1" applyBorder="1" applyAlignment="1">
      <alignment vertical="center" wrapText="1"/>
    </xf>
    <xf numFmtId="3" fontId="29" fillId="34" borderId="12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7" fillId="0" borderId="15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0" borderId="15" xfId="40" applyNumberFormat="1" applyFont="1" applyFill="1" applyBorder="1" applyAlignment="1">
      <alignment/>
    </xf>
    <xf numFmtId="3" fontId="7" fillId="34" borderId="12" xfId="4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1" fontId="15" fillId="0" borderId="12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right" vertical="distributed" wrapText="1"/>
    </xf>
    <xf numFmtId="49" fontId="15" fillId="0" borderId="14" xfId="0" applyNumberFormat="1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5" fillId="0" borderId="11" xfId="0" applyNumberFormat="1" applyFont="1" applyFill="1" applyBorder="1" applyAlignment="1">
      <alignment horizontal="right" vertical="distributed" wrapText="1"/>
    </xf>
    <xf numFmtId="49" fontId="15" fillId="0" borderId="11" xfId="0" applyNumberFormat="1" applyFont="1" applyFill="1" applyBorder="1" applyAlignment="1">
      <alignment horizontal="right" wrapText="1"/>
    </xf>
    <xf numFmtId="1" fontId="15" fillId="0" borderId="11" xfId="0" applyNumberFormat="1" applyFont="1" applyFill="1" applyBorder="1" applyAlignment="1">
      <alignment horizontal="right" wrapText="1"/>
    </xf>
    <xf numFmtId="0" fontId="4" fillId="35" borderId="14" xfId="0" applyFont="1" applyFill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6" fillId="34" borderId="12" xfId="40" applyNumberFormat="1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3" fontId="4" fillId="37" borderId="10" xfId="0" applyNumberFormat="1" applyFont="1" applyFill="1" applyBorder="1" applyAlignment="1">
      <alignment horizontal="right" vertical="center"/>
    </xf>
    <xf numFmtId="3" fontId="4" fillId="38" borderId="12" xfId="0" applyNumberFormat="1" applyFont="1" applyFill="1" applyBorder="1" applyAlignment="1">
      <alignment/>
    </xf>
    <xf numFmtId="3" fontId="14" fillId="38" borderId="12" xfId="0" applyNumberFormat="1" applyFont="1" applyFill="1" applyBorder="1" applyAlignment="1">
      <alignment horizontal="right"/>
    </xf>
    <xf numFmtId="3" fontId="6" fillId="38" borderId="12" xfId="0" applyNumberFormat="1" applyFont="1" applyFill="1" applyBorder="1" applyAlignment="1">
      <alignment horizontal="right" wrapText="1"/>
    </xf>
    <xf numFmtId="3" fontId="28" fillId="38" borderId="12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 wrapText="1"/>
    </xf>
    <xf numFmtId="3" fontId="9" fillId="36" borderId="12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4" fillId="33" borderId="19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 wrapText="1"/>
    </xf>
    <xf numFmtId="3" fontId="15" fillId="0" borderId="10" xfId="0" applyNumberFormat="1" applyFont="1" applyBorder="1" applyAlignment="1">
      <alignment horizontal="right"/>
    </xf>
    <xf numFmtId="3" fontId="6" fillId="39" borderId="12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8" fillId="38" borderId="10" xfId="0" applyNumberFormat="1" applyFont="1" applyFill="1" applyBorder="1" applyAlignment="1">
      <alignment/>
    </xf>
    <xf numFmtId="3" fontId="28" fillId="35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Border="1" applyAlignment="1">
      <alignment vertical="center"/>
    </xf>
    <xf numFmtId="173" fontId="16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0" borderId="10" xfId="0" applyNumberFormat="1" applyFont="1" applyBorder="1" applyAlignment="1">
      <alignment/>
    </xf>
    <xf numFmtId="173" fontId="1" fillId="34" borderId="10" xfId="0" applyNumberFormat="1" applyFont="1" applyFill="1" applyBorder="1" applyAlignment="1">
      <alignment vertical="center"/>
    </xf>
    <xf numFmtId="3" fontId="0" fillId="0" borderId="10" xfId="40" applyNumberFormat="1" applyFont="1" applyFill="1" applyBorder="1" applyAlignment="1">
      <alignment horizontal="right" vertical="center"/>
    </xf>
    <xf numFmtId="3" fontId="17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vertical="center" wrapText="1"/>
    </xf>
    <xf numFmtId="3" fontId="31" fillId="34" borderId="10" xfId="0" applyNumberFormat="1" applyFont="1" applyFill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3" fontId="4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14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14" fillId="37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4" fillId="36" borderId="14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8" borderId="14" xfId="0" applyFont="1" applyFill="1" applyBorder="1" applyAlignment="1">
      <alignment horizontal="left"/>
    </xf>
    <xf numFmtId="0" fontId="8" fillId="38" borderId="11" xfId="0" applyFont="1" applyFill="1" applyBorder="1" applyAlignment="1">
      <alignment horizontal="left"/>
    </xf>
    <xf numFmtId="0" fontId="8" fillId="38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6" borderId="11" xfId="0" applyFont="1" applyFill="1" applyBorder="1" applyAlignment="1">
      <alignment horizontal="left" vertical="distributed" wrapText="1"/>
    </xf>
    <xf numFmtId="0" fontId="4" fillId="36" borderId="12" xfId="0" applyFont="1" applyFill="1" applyBorder="1" applyAlignment="1">
      <alignment horizontal="left" vertical="distributed" wrapText="1"/>
    </xf>
    <xf numFmtId="0" fontId="4" fillId="35" borderId="14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3" fontId="15" fillId="0" borderId="14" xfId="0" applyNumberFormat="1" applyFont="1" applyFill="1" applyBorder="1" applyAlignment="1">
      <alignment horizontal="right" vertical="distributed" wrapText="1"/>
    </xf>
    <xf numFmtId="3" fontId="15" fillId="0" borderId="12" xfId="0" applyNumberFormat="1" applyFont="1" applyFill="1" applyBorder="1" applyAlignment="1">
      <alignment horizontal="right" vertical="distributed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8" fillId="40" borderId="14" xfId="0" applyFont="1" applyFill="1" applyBorder="1" applyAlignment="1">
      <alignment horizontal="left"/>
    </xf>
    <xf numFmtId="0" fontId="8" fillId="40" borderId="11" xfId="0" applyFont="1" applyFill="1" applyBorder="1" applyAlignment="1">
      <alignment horizontal="left"/>
    </xf>
    <xf numFmtId="0" fontId="8" fillId="4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4" fillId="38" borderId="14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3" fontId="15" fillId="0" borderId="14" xfId="0" applyNumberFormat="1" applyFont="1" applyFill="1" applyBorder="1" applyAlignment="1">
      <alignment horizontal="right" wrapText="1"/>
    </xf>
    <xf numFmtId="3" fontId="15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right"/>
    </xf>
    <xf numFmtId="0" fontId="4" fillId="33" borderId="23" xfId="0" applyFont="1" applyFill="1" applyBorder="1" applyAlignment="1">
      <alignment horizontal="left" wrapText="1"/>
    </xf>
    <xf numFmtId="0" fontId="4" fillId="36" borderId="19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4" fillId="38" borderId="14" xfId="0" applyFont="1" applyFill="1" applyBorder="1" applyAlignment="1">
      <alignment horizontal="left" wrapText="1"/>
    </xf>
    <xf numFmtId="0" fontId="4" fillId="38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40" borderId="14" xfId="0" applyFont="1" applyFill="1" applyBorder="1" applyAlignment="1">
      <alignment horizontal="left" wrapText="1"/>
    </xf>
    <xf numFmtId="0" fontId="6" fillId="40" borderId="11" xfId="0" applyFont="1" applyFill="1" applyBorder="1" applyAlignment="1">
      <alignment horizontal="left" wrapText="1"/>
    </xf>
    <xf numFmtId="0" fontId="6" fillId="40" borderId="12" xfId="0" applyFont="1" applyFill="1" applyBorder="1" applyAlignment="1">
      <alignment horizontal="left" wrapText="1"/>
    </xf>
    <xf numFmtId="49" fontId="15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20" xfId="0" applyNumberFormat="1" applyFont="1" applyBorder="1" applyAlignment="1">
      <alignment horizontal="left" vertical="center" wrapText="1"/>
    </xf>
    <xf numFmtId="177" fontId="0" fillId="0" borderId="0" xfId="40" applyNumberFormat="1" applyFont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4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27" fillId="0" borderId="14" xfId="56" applyFont="1" applyFill="1" applyBorder="1" applyAlignment="1">
      <alignment horizontal="center"/>
      <protection/>
    </xf>
    <xf numFmtId="0" fontId="27" fillId="0" borderId="11" xfId="56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horizontal="center"/>
      <protection/>
    </xf>
    <xf numFmtId="0" fontId="8" fillId="34" borderId="18" xfId="0" applyFont="1" applyFill="1" applyBorder="1" applyAlignment="1">
      <alignment horizontal="center" vertical="center" textRotation="90" readingOrder="2"/>
    </xf>
    <xf numFmtId="0" fontId="8" fillId="34" borderId="24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518"/>
  <sheetViews>
    <sheetView zoomScalePageLayoutView="0" workbookViewId="0" topLeftCell="A136">
      <selection activeCell="F158" sqref="F158"/>
    </sheetView>
  </sheetViews>
  <sheetFormatPr defaultColWidth="9.140625" defaultRowHeight="12.75"/>
  <cols>
    <col min="2" max="2" width="6.57421875" style="123" customWidth="1"/>
    <col min="3" max="3" width="35.7109375" style="11" customWidth="1"/>
    <col min="4" max="4" width="11.7109375" style="162" customWidth="1"/>
    <col min="5" max="5" width="13.7109375" style="0" customWidth="1"/>
    <col min="6" max="6" width="12.57421875" style="0" customWidth="1"/>
    <col min="7" max="7" width="8.28125" style="0" customWidth="1"/>
    <col min="8" max="8" width="14.28125" style="35" customWidth="1"/>
    <col min="9" max="9" width="9.140625" style="5" customWidth="1"/>
  </cols>
  <sheetData>
    <row r="1" spans="1:8" ht="26.25" customHeight="1">
      <c r="A1" s="307" t="s">
        <v>230</v>
      </c>
      <c r="B1" s="307"/>
      <c r="C1" s="307"/>
      <c r="D1" s="307"/>
      <c r="E1" s="307"/>
      <c r="F1" s="307"/>
      <c r="G1" s="307"/>
      <c r="H1" s="307"/>
    </row>
    <row r="2" spans="1:8" ht="19.5" customHeight="1">
      <c r="A2" s="308" t="s">
        <v>202</v>
      </c>
      <c r="B2" s="308"/>
      <c r="C2" s="308"/>
      <c r="D2" s="308"/>
      <c r="E2" s="308"/>
      <c r="F2" s="308"/>
      <c r="G2" s="308"/>
      <c r="H2" s="308"/>
    </row>
    <row r="3" spans="1:9" ht="45">
      <c r="A3" s="1"/>
      <c r="B3" s="291" t="s">
        <v>41</v>
      </c>
      <c r="C3" s="292"/>
      <c r="D3" s="158" t="s">
        <v>231</v>
      </c>
      <c r="E3" s="227" t="s">
        <v>237</v>
      </c>
      <c r="F3" s="227" t="s">
        <v>238</v>
      </c>
      <c r="G3" s="10" t="s">
        <v>232</v>
      </c>
      <c r="H3" s="138" t="s">
        <v>233</v>
      </c>
      <c r="I3" s="29"/>
    </row>
    <row r="4" spans="1:9" s="147" customFormat="1" ht="25.5" customHeight="1">
      <c r="A4" s="293" t="s">
        <v>4</v>
      </c>
      <c r="B4" s="294"/>
      <c r="C4" s="294"/>
      <c r="D4" s="294"/>
      <c r="E4" s="294"/>
      <c r="F4" s="294"/>
      <c r="G4" s="294"/>
      <c r="H4" s="295"/>
      <c r="I4" s="146"/>
    </row>
    <row r="5" spans="1:9" ht="19.5" customHeight="1">
      <c r="A5" s="1"/>
      <c r="B5" s="299" t="s">
        <v>211</v>
      </c>
      <c r="C5" s="300"/>
      <c r="D5" s="300"/>
      <c r="E5" s="300"/>
      <c r="F5" s="300"/>
      <c r="G5" s="300"/>
      <c r="H5" s="301"/>
      <c r="I5" s="29"/>
    </row>
    <row r="6" spans="1:8" ht="12.75" customHeight="1">
      <c r="A6" s="1"/>
      <c r="B6" s="309" t="s">
        <v>213</v>
      </c>
      <c r="C6" s="310"/>
      <c r="D6" s="161"/>
      <c r="E6" s="1"/>
      <c r="F6" s="1"/>
      <c r="G6" s="1"/>
      <c r="H6" s="9"/>
    </row>
    <row r="7" spans="1:9" ht="12.75">
      <c r="A7" s="1" t="s">
        <v>77</v>
      </c>
      <c r="B7" s="124" t="s">
        <v>169</v>
      </c>
      <c r="C7" s="6" t="s">
        <v>2</v>
      </c>
      <c r="D7" s="235">
        <v>765000</v>
      </c>
      <c r="E7" s="254">
        <v>436920</v>
      </c>
      <c r="F7" s="254">
        <v>0</v>
      </c>
      <c r="G7" s="254">
        <v>0</v>
      </c>
      <c r="H7" s="255">
        <f>SUM(E7:G7)</f>
        <v>436920</v>
      </c>
      <c r="I7" s="31"/>
    </row>
    <row r="8" spans="1:9" ht="12.75">
      <c r="A8" s="1" t="s">
        <v>170</v>
      </c>
      <c r="B8" s="124"/>
      <c r="C8" s="6" t="s">
        <v>3</v>
      </c>
      <c r="D8" s="235">
        <v>206000</v>
      </c>
      <c r="E8" s="254">
        <v>117968</v>
      </c>
      <c r="F8" s="254">
        <v>0</v>
      </c>
      <c r="G8" s="254">
        <v>0</v>
      </c>
      <c r="H8" s="255">
        <f>SUM(E8:G8)</f>
        <v>117968</v>
      </c>
      <c r="I8" s="31"/>
    </row>
    <row r="9" spans="1:9" ht="36.75" customHeight="1">
      <c r="A9" s="1" t="s">
        <v>171</v>
      </c>
      <c r="B9" s="290" t="s">
        <v>214</v>
      </c>
      <c r="C9" s="289"/>
      <c r="D9" s="238">
        <v>971000</v>
      </c>
      <c r="E9" s="238">
        <f>SUM(E7:E8)</f>
        <v>554888</v>
      </c>
      <c r="F9" s="238">
        <v>0</v>
      </c>
      <c r="G9" s="238">
        <f>SUM(G7:G8)</f>
        <v>0</v>
      </c>
      <c r="H9" s="240">
        <f>SUM(E9:G9)</f>
        <v>554888</v>
      </c>
      <c r="I9" s="31"/>
    </row>
    <row r="10" spans="1:9" s="15" customFormat="1" ht="12.75">
      <c r="A10" s="8"/>
      <c r="B10" s="125"/>
      <c r="C10" s="18"/>
      <c r="D10" s="18"/>
      <c r="E10" s="3"/>
      <c r="F10" s="3"/>
      <c r="G10" s="3"/>
      <c r="H10" s="3"/>
      <c r="I10" s="31"/>
    </row>
    <row r="11" spans="1:9" s="15" customFormat="1" ht="19.5" customHeight="1">
      <c r="A11" s="1"/>
      <c r="B11" s="299" t="s">
        <v>44</v>
      </c>
      <c r="C11" s="300"/>
      <c r="D11" s="300"/>
      <c r="E11" s="300"/>
      <c r="F11" s="300"/>
      <c r="G11" s="300"/>
      <c r="H11" s="301"/>
      <c r="I11" s="31"/>
    </row>
    <row r="12" spans="1:8" ht="16.5" customHeight="1">
      <c r="A12" s="1" t="s">
        <v>77</v>
      </c>
      <c r="B12" s="124" t="s">
        <v>169</v>
      </c>
      <c r="C12" s="6" t="s">
        <v>42</v>
      </c>
      <c r="D12" s="19">
        <v>0</v>
      </c>
      <c r="E12" s="259">
        <v>0</v>
      </c>
      <c r="F12" s="259">
        <v>0</v>
      </c>
      <c r="G12" s="259">
        <v>0</v>
      </c>
      <c r="H12" s="259">
        <f aca="true" t="shared" si="0" ref="H12:H18">SUM(E12:G12)</f>
        <v>0</v>
      </c>
    </row>
    <row r="13" spans="1:8" ht="14.25" customHeight="1">
      <c r="A13" s="1"/>
      <c r="B13" s="124"/>
      <c r="C13" s="6" t="s">
        <v>3</v>
      </c>
      <c r="D13" s="19">
        <v>0</v>
      </c>
      <c r="E13" s="259">
        <v>0</v>
      </c>
      <c r="F13" s="259">
        <v>0</v>
      </c>
      <c r="G13" s="259">
        <v>0</v>
      </c>
      <c r="H13" s="259">
        <f t="shared" si="0"/>
        <v>0</v>
      </c>
    </row>
    <row r="14" spans="1:8" ht="26.25" customHeight="1">
      <c r="A14" s="1" t="s">
        <v>172</v>
      </c>
      <c r="B14" s="124" t="s">
        <v>173</v>
      </c>
      <c r="C14" s="6" t="s">
        <v>5</v>
      </c>
      <c r="D14" s="235">
        <v>1600000</v>
      </c>
      <c r="E14" s="254">
        <v>1600000</v>
      </c>
      <c r="F14" s="254">
        <v>0</v>
      </c>
      <c r="G14" s="254">
        <v>0</v>
      </c>
      <c r="H14" s="255">
        <f t="shared" si="0"/>
        <v>1600000</v>
      </c>
    </row>
    <row r="15" spans="1:8" ht="12.75" customHeight="1">
      <c r="A15" s="1"/>
      <c r="B15" s="124"/>
      <c r="C15" s="6" t="s">
        <v>38</v>
      </c>
      <c r="D15" s="235">
        <v>0</v>
      </c>
      <c r="E15" s="254">
        <v>0</v>
      </c>
      <c r="F15" s="254">
        <v>0</v>
      </c>
      <c r="G15" s="254">
        <v>0</v>
      </c>
      <c r="H15" s="255">
        <f t="shared" si="0"/>
        <v>0</v>
      </c>
    </row>
    <row r="16" spans="1:8" ht="12.75">
      <c r="A16" s="1" t="s">
        <v>153</v>
      </c>
      <c r="B16" s="124"/>
      <c r="C16" s="12" t="s">
        <v>6</v>
      </c>
      <c r="D16" s="234">
        <v>1600000</v>
      </c>
      <c r="E16" s="240">
        <v>1600000</v>
      </c>
      <c r="F16" s="240">
        <v>0</v>
      </c>
      <c r="G16" s="240">
        <v>0</v>
      </c>
      <c r="H16" s="240">
        <f t="shared" si="0"/>
        <v>1600000</v>
      </c>
    </row>
    <row r="17" spans="1:8" ht="12.75">
      <c r="A17" s="8"/>
      <c r="B17" s="126"/>
      <c r="C17" s="25" t="s">
        <v>35</v>
      </c>
      <c r="D17" s="239">
        <v>101480000</v>
      </c>
      <c r="E17" s="257">
        <v>107509352</v>
      </c>
      <c r="F17" s="257">
        <v>0</v>
      </c>
      <c r="G17" s="257">
        <v>0</v>
      </c>
      <c r="H17" s="257">
        <f t="shared" si="0"/>
        <v>107509352</v>
      </c>
    </row>
    <row r="18" spans="1:8" ht="12.75">
      <c r="A18" s="8"/>
      <c r="B18" s="126"/>
      <c r="C18" s="25" t="s">
        <v>219</v>
      </c>
      <c r="D18" s="239">
        <v>1332000</v>
      </c>
      <c r="E18" s="257">
        <v>3664443</v>
      </c>
      <c r="F18" s="257">
        <v>0</v>
      </c>
      <c r="G18" s="257">
        <v>0</v>
      </c>
      <c r="H18" s="257">
        <f t="shared" si="0"/>
        <v>3664443</v>
      </c>
    </row>
    <row r="19" spans="1:9" s="95" customFormat="1" ht="25.5" customHeight="1">
      <c r="A19" s="3"/>
      <c r="B19" s="302" t="s">
        <v>45</v>
      </c>
      <c r="C19" s="303"/>
      <c r="D19" s="240">
        <v>104412000</v>
      </c>
      <c r="E19" s="240">
        <v>112773795</v>
      </c>
      <c r="F19" s="240">
        <v>0</v>
      </c>
      <c r="G19" s="240">
        <v>0</v>
      </c>
      <c r="H19" s="240">
        <f>H16+H17+H18</f>
        <v>112773795</v>
      </c>
      <c r="I19" s="31"/>
    </row>
    <row r="20" spans="1:9" ht="23.25" customHeight="1">
      <c r="A20" s="8"/>
      <c r="B20" s="311" t="s">
        <v>205</v>
      </c>
      <c r="C20" s="312"/>
      <c r="D20" s="241">
        <v>105383000</v>
      </c>
      <c r="E20" s="241">
        <v>113328683</v>
      </c>
      <c r="F20" s="241">
        <v>0</v>
      </c>
      <c r="G20" s="241">
        <v>0</v>
      </c>
      <c r="H20" s="241">
        <f>(H9+H19)</f>
        <v>113328683</v>
      </c>
      <c r="I20" s="31"/>
    </row>
    <row r="21" spans="1:9" ht="15.75" customHeight="1">
      <c r="A21" s="8"/>
      <c r="B21" s="207"/>
      <c r="C21" s="213"/>
      <c r="D21" s="214"/>
      <c r="E21" s="215"/>
      <c r="F21" s="215"/>
      <c r="G21" s="215"/>
      <c r="H21" s="205"/>
      <c r="I21" s="31"/>
    </row>
    <row r="22" spans="1:9" s="15" customFormat="1" ht="19.5" customHeight="1">
      <c r="A22" s="8"/>
      <c r="B22" s="296" t="s">
        <v>212</v>
      </c>
      <c r="C22" s="297"/>
      <c r="D22" s="297"/>
      <c r="E22" s="297"/>
      <c r="F22" s="297"/>
      <c r="G22" s="297"/>
      <c r="H22" s="298"/>
      <c r="I22" s="5"/>
    </row>
    <row r="23" spans="1:9" s="15" customFormat="1" ht="17.25" customHeight="1">
      <c r="A23" s="1" t="s">
        <v>77</v>
      </c>
      <c r="B23" s="124" t="s">
        <v>169</v>
      </c>
      <c r="C23" s="6" t="s">
        <v>31</v>
      </c>
      <c r="D23" s="235">
        <v>48000</v>
      </c>
      <c r="E23" s="1">
        <v>0</v>
      </c>
      <c r="F23" s="1">
        <v>342585</v>
      </c>
      <c r="G23" s="1">
        <v>0</v>
      </c>
      <c r="H23" s="9">
        <f>SUM(E23:G23)</f>
        <v>342585</v>
      </c>
      <c r="I23" s="5"/>
    </row>
    <row r="24" spans="1:9" s="27" customFormat="1" ht="14.25" customHeight="1">
      <c r="A24" s="1" t="s">
        <v>170</v>
      </c>
      <c r="B24" s="124"/>
      <c r="C24" s="6" t="s">
        <v>3</v>
      </c>
      <c r="D24" s="235">
        <v>13000</v>
      </c>
      <c r="E24" s="1">
        <v>0</v>
      </c>
      <c r="F24" s="1">
        <v>92498</v>
      </c>
      <c r="G24" s="1">
        <v>0</v>
      </c>
      <c r="H24" s="9">
        <f>SUM(E24:G24)</f>
        <v>92498</v>
      </c>
      <c r="I24" s="32"/>
    </row>
    <row r="25" spans="1:9" s="15" customFormat="1" ht="27.75" customHeight="1">
      <c r="A25" s="8"/>
      <c r="B25" s="288" t="s">
        <v>209</v>
      </c>
      <c r="C25" s="289"/>
      <c r="D25" s="242">
        <v>61000</v>
      </c>
      <c r="E25" s="206">
        <f>SUM(E23:E24)</f>
        <v>0</v>
      </c>
      <c r="F25" s="206">
        <f>SUM(F23:F24)</f>
        <v>435083</v>
      </c>
      <c r="G25" s="206">
        <f>SUM(G23:G24)</f>
        <v>0</v>
      </c>
      <c r="H25" s="206">
        <f>SUM(H23:H24)</f>
        <v>435083</v>
      </c>
      <c r="I25" s="5"/>
    </row>
    <row r="26" spans="1:21" s="15" customFormat="1" ht="17.25" customHeight="1">
      <c r="A26" s="8"/>
      <c r="B26" s="216"/>
      <c r="C26" s="209"/>
      <c r="D26" s="217"/>
      <c r="E26" s="218"/>
      <c r="F26" s="218"/>
      <c r="G26" s="218"/>
      <c r="H26" s="219"/>
      <c r="I26" s="5"/>
      <c r="U26" s="223"/>
    </row>
    <row r="27" spans="1:21" s="204" customFormat="1" ht="16.5" customHeight="1">
      <c r="A27" s="203"/>
      <c r="B27" s="304" t="s">
        <v>250</v>
      </c>
      <c r="C27" s="305"/>
      <c r="D27" s="305"/>
      <c r="E27" s="305"/>
      <c r="F27" s="305"/>
      <c r="G27" s="305"/>
      <c r="H27" s="306"/>
      <c r="I27"/>
      <c r="J27"/>
      <c r="K27"/>
      <c r="L27"/>
      <c r="M27"/>
      <c r="N27"/>
      <c r="O27"/>
      <c r="P27"/>
      <c r="Q27"/>
      <c r="R27"/>
      <c r="S27"/>
      <c r="T27"/>
      <c r="U27" s="223"/>
    </row>
    <row r="28" spans="1:21" s="15" customFormat="1" ht="18.75" customHeight="1">
      <c r="A28" s="8"/>
      <c r="B28" s="222"/>
      <c r="C28" s="25" t="s">
        <v>35</v>
      </c>
      <c r="D28" s="239">
        <v>17070000</v>
      </c>
      <c r="E28" s="257">
        <v>0</v>
      </c>
      <c r="F28" s="257">
        <v>17605756</v>
      </c>
      <c r="G28" s="257"/>
      <c r="H28" s="257">
        <f>SUM(E28:G28)</f>
        <v>17605756</v>
      </c>
      <c r="I28" s="5"/>
      <c r="U28" s="223"/>
    </row>
    <row r="29" spans="1:8" ht="12.75">
      <c r="A29" s="8"/>
      <c r="B29" s="125"/>
      <c r="C29" s="25" t="s">
        <v>36</v>
      </c>
      <c r="D29" s="239">
        <v>2315000</v>
      </c>
      <c r="E29" s="257">
        <v>0</v>
      </c>
      <c r="F29" s="257">
        <v>4961887</v>
      </c>
      <c r="G29" s="257"/>
      <c r="H29" s="257">
        <f>SUM(E29:G29)</f>
        <v>4961887</v>
      </c>
    </row>
    <row r="30" spans="1:9" s="95" customFormat="1" ht="25.5" customHeight="1">
      <c r="A30" s="3"/>
      <c r="B30" s="290" t="s">
        <v>215</v>
      </c>
      <c r="C30" s="289"/>
      <c r="D30" s="238">
        <v>19385000</v>
      </c>
      <c r="E30" s="240">
        <v>0</v>
      </c>
      <c r="F30" s="240">
        <f>SUM(F28:F29)</f>
        <v>22567643</v>
      </c>
      <c r="G30" s="240">
        <f>SUM(G25:G29)</f>
        <v>0</v>
      </c>
      <c r="H30" s="240">
        <f>SUM(H28:H29)</f>
        <v>22567643</v>
      </c>
      <c r="I30" s="31"/>
    </row>
    <row r="31" spans="1:9" s="246" customFormat="1" ht="21" customHeight="1">
      <c r="A31" s="243"/>
      <c r="B31" s="325" t="s">
        <v>206</v>
      </c>
      <c r="C31" s="326"/>
      <c r="D31" s="241">
        <v>19446000</v>
      </c>
      <c r="E31" s="244"/>
      <c r="F31" s="244">
        <f>F25+F28+F29</f>
        <v>23002726</v>
      </c>
      <c r="G31" s="244">
        <f>G25+G28+G29</f>
        <v>0</v>
      </c>
      <c r="H31" s="244">
        <f>H25+H28+H29</f>
        <v>23002726</v>
      </c>
      <c r="I31" s="245"/>
    </row>
    <row r="32" spans="1:9" s="15" customFormat="1" ht="15" customHeight="1">
      <c r="A32" s="8"/>
      <c r="B32" s="208"/>
      <c r="C32" s="160"/>
      <c r="D32" s="160"/>
      <c r="E32" s="150"/>
      <c r="F32" s="150"/>
      <c r="G32" s="150"/>
      <c r="H32" s="150"/>
      <c r="I32" s="5"/>
    </row>
    <row r="33" spans="1:9" s="144" customFormat="1" ht="19.5" customHeight="1">
      <c r="A33" s="142"/>
      <c r="B33" s="323" t="s">
        <v>197</v>
      </c>
      <c r="C33" s="324"/>
      <c r="D33" s="230">
        <v>2632000</v>
      </c>
      <c r="E33" s="261">
        <v>2154888</v>
      </c>
      <c r="F33" s="261">
        <v>435083</v>
      </c>
      <c r="G33" s="261">
        <v>0</v>
      </c>
      <c r="H33" s="260">
        <f>SUM(E33:G33)</f>
        <v>2589971</v>
      </c>
      <c r="I33" s="143"/>
    </row>
    <row r="34" spans="1:9" s="15" customFormat="1" ht="19.5" customHeight="1">
      <c r="A34" s="121"/>
      <c r="B34" s="327" t="s">
        <v>35</v>
      </c>
      <c r="C34" s="328"/>
      <c r="D34" s="231">
        <v>118550000</v>
      </c>
      <c r="E34" s="262">
        <v>107509352</v>
      </c>
      <c r="F34" s="262">
        <v>17605756</v>
      </c>
      <c r="G34" s="262">
        <v>0</v>
      </c>
      <c r="H34" s="260">
        <f>SUM(E34:G34)</f>
        <v>125115108</v>
      </c>
      <c r="I34" s="5"/>
    </row>
    <row r="35" spans="1:9" s="27" customFormat="1" ht="19.5" customHeight="1">
      <c r="A35" s="1"/>
      <c r="B35" s="327" t="s">
        <v>219</v>
      </c>
      <c r="C35" s="328"/>
      <c r="D35" s="232">
        <v>3647000</v>
      </c>
      <c r="E35" s="262">
        <v>3664443</v>
      </c>
      <c r="F35" s="262">
        <v>4961887</v>
      </c>
      <c r="G35" s="262">
        <v>0</v>
      </c>
      <c r="H35" s="260">
        <f>SUM(E35:G35)</f>
        <v>8626330</v>
      </c>
      <c r="I35" s="32"/>
    </row>
    <row r="36" spans="1:9" s="15" customFormat="1" ht="24" customHeight="1">
      <c r="A36" s="121"/>
      <c r="B36" s="340" t="s">
        <v>32</v>
      </c>
      <c r="C36" s="341"/>
      <c r="D36" s="229">
        <v>124829000</v>
      </c>
      <c r="E36" s="261">
        <f>SUM(E33:E35)</f>
        <v>113328683</v>
      </c>
      <c r="F36" s="261">
        <f>SUM(F33:F35)</f>
        <v>23002726</v>
      </c>
      <c r="G36" s="263">
        <f>SUM(G33:G35)</f>
        <v>0</v>
      </c>
      <c r="H36" s="260">
        <f>SUM(H33:H35)</f>
        <v>136331409</v>
      </c>
      <c r="I36" s="5"/>
    </row>
    <row r="37" spans="1:9" s="24" customFormat="1" ht="12.75">
      <c r="A37" s="8"/>
      <c r="B37" s="125"/>
      <c r="C37" s="18"/>
      <c r="D37" s="18"/>
      <c r="E37" s="4"/>
      <c r="F37" s="4"/>
      <c r="G37" s="4"/>
      <c r="H37" s="4"/>
      <c r="I37" s="32"/>
    </row>
    <row r="38" spans="1:9" s="149" customFormat="1" ht="25.5" customHeight="1">
      <c r="A38" s="319" t="s">
        <v>7</v>
      </c>
      <c r="B38" s="320"/>
      <c r="C38" s="320"/>
      <c r="D38" s="320"/>
      <c r="E38" s="320"/>
      <c r="F38" s="320"/>
      <c r="G38" s="320"/>
      <c r="H38" s="321"/>
      <c r="I38" s="148"/>
    </row>
    <row r="39" spans="1:9" s="24" customFormat="1" ht="15" customHeight="1">
      <c r="A39" s="8"/>
      <c r="B39" s="145"/>
      <c r="C39" s="145"/>
      <c r="D39" s="145"/>
      <c r="E39" s="145"/>
      <c r="F39" s="145"/>
      <c r="G39" s="145"/>
      <c r="H39" s="141"/>
      <c r="I39" s="32"/>
    </row>
    <row r="40" spans="1:8" ht="19.5" customHeight="1">
      <c r="A40" s="1"/>
      <c r="B40" s="299" t="s">
        <v>216</v>
      </c>
      <c r="C40" s="300"/>
      <c r="D40" s="300"/>
      <c r="E40" s="300"/>
      <c r="F40" s="300"/>
      <c r="G40" s="300"/>
      <c r="H40" s="301"/>
    </row>
    <row r="41" spans="1:9" s="24" customFormat="1" ht="12.75" customHeight="1">
      <c r="A41" s="1" t="s">
        <v>160</v>
      </c>
      <c r="B41" s="124"/>
      <c r="C41" s="6" t="s">
        <v>51</v>
      </c>
      <c r="D41" s="235">
        <v>13885000</v>
      </c>
      <c r="E41" s="254">
        <v>13470600</v>
      </c>
      <c r="F41" s="254">
        <v>0</v>
      </c>
      <c r="G41" s="254">
        <v>0</v>
      </c>
      <c r="H41" s="255">
        <f>SUM(E41:G41)</f>
        <v>13470600</v>
      </c>
      <c r="I41" s="32"/>
    </row>
    <row r="42" spans="1:9" s="15" customFormat="1" ht="12.75" customHeight="1">
      <c r="A42" s="1" t="s">
        <v>166</v>
      </c>
      <c r="B42" s="124"/>
      <c r="C42" s="6" t="s">
        <v>3</v>
      </c>
      <c r="D42" s="235">
        <v>3749000</v>
      </c>
      <c r="E42" s="254">
        <v>3637062</v>
      </c>
      <c r="F42" s="254">
        <v>0</v>
      </c>
      <c r="G42" s="254">
        <v>0</v>
      </c>
      <c r="H42" s="255">
        <f>SUM(E42:G42)</f>
        <v>3637062</v>
      </c>
      <c r="I42" s="5"/>
    </row>
    <row r="43" spans="1:8" ht="44.25" customHeight="1">
      <c r="A43" s="212"/>
      <c r="B43" s="337" t="s">
        <v>217</v>
      </c>
      <c r="C43" s="338"/>
      <c r="D43" s="247">
        <v>17634000</v>
      </c>
      <c r="E43" s="264">
        <f>SUM(E41:E42)</f>
        <v>17107662</v>
      </c>
      <c r="F43" s="264">
        <f>SUM(F41:F42)</f>
        <v>0</v>
      </c>
      <c r="G43" s="264">
        <f>SUM(G41:G42)</f>
        <v>0</v>
      </c>
      <c r="H43" s="264">
        <f>SUM(H41:H42)</f>
        <v>17107662</v>
      </c>
    </row>
    <row r="44" spans="1:8" ht="18.75" customHeight="1">
      <c r="A44" s="1"/>
      <c r="B44" s="220"/>
      <c r="C44" s="220"/>
      <c r="D44" s="221"/>
      <c r="E44" s="210"/>
      <c r="F44" s="210"/>
      <c r="G44" s="210"/>
      <c r="H44" s="210"/>
    </row>
    <row r="45" spans="1:8" ht="19.5" customHeight="1">
      <c r="A45" s="211"/>
      <c r="B45" s="316" t="s">
        <v>39</v>
      </c>
      <c r="C45" s="317"/>
      <c r="D45" s="317"/>
      <c r="E45" s="317"/>
      <c r="F45" s="317"/>
      <c r="G45" s="317"/>
      <c r="H45" s="318"/>
    </row>
    <row r="46" spans="1:8" ht="12.75" customHeight="1">
      <c r="A46" s="1" t="s">
        <v>154</v>
      </c>
      <c r="B46" s="127"/>
      <c r="C46" s="14" t="s">
        <v>28</v>
      </c>
      <c r="D46" s="14"/>
      <c r="E46" s="14"/>
      <c r="F46" s="14"/>
      <c r="G46" s="14"/>
      <c r="H46" s="34"/>
    </row>
    <row r="47" spans="1:8" ht="24" customHeight="1">
      <c r="A47" s="1" t="s">
        <v>155</v>
      </c>
      <c r="B47" s="124" t="s">
        <v>174</v>
      </c>
      <c r="C47" s="6" t="s">
        <v>203</v>
      </c>
      <c r="D47" s="235">
        <v>25203000</v>
      </c>
      <c r="E47" s="254">
        <v>26765550</v>
      </c>
      <c r="F47" s="254">
        <v>0</v>
      </c>
      <c r="G47" s="254">
        <v>0</v>
      </c>
      <c r="H47" s="255">
        <f aca="true" t="shared" si="1" ref="H47:H52">SUM(E47:G47)</f>
        <v>26765550</v>
      </c>
    </row>
    <row r="48" spans="1:8" ht="24" customHeight="1">
      <c r="A48" s="1" t="s">
        <v>155</v>
      </c>
      <c r="B48" s="124" t="s">
        <v>174</v>
      </c>
      <c r="C48" s="6" t="s">
        <v>234</v>
      </c>
      <c r="D48" s="235">
        <v>13616000</v>
      </c>
      <c r="E48" s="254">
        <v>15301550</v>
      </c>
      <c r="F48" s="254">
        <v>0</v>
      </c>
      <c r="G48" s="254">
        <v>0</v>
      </c>
      <c r="H48" s="255">
        <f t="shared" si="1"/>
        <v>15301550</v>
      </c>
    </row>
    <row r="49" spans="1:8" ht="24" customHeight="1">
      <c r="A49" s="1" t="s">
        <v>155</v>
      </c>
      <c r="B49" s="124" t="s">
        <v>174</v>
      </c>
      <c r="C49" s="6" t="s">
        <v>235</v>
      </c>
      <c r="D49" s="235">
        <v>4958000</v>
      </c>
      <c r="E49" s="254">
        <v>7516905</v>
      </c>
      <c r="F49" s="254">
        <v>0</v>
      </c>
      <c r="G49" s="254">
        <v>0</v>
      </c>
      <c r="H49" s="255">
        <f t="shared" si="1"/>
        <v>7516905</v>
      </c>
    </row>
    <row r="50" spans="1:8" ht="24" customHeight="1">
      <c r="A50" s="1" t="s">
        <v>155</v>
      </c>
      <c r="B50" s="124" t="s">
        <v>174</v>
      </c>
      <c r="C50" s="13" t="s">
        <v>218</v>
      </c>
      <c r="D50" s="236">
        <v>877000</v>
      </c>
      <c r="E50" s="254">
        <v>876960</v>
      </c>
      <c r="F50" s="254"/>
      <c r="G50" s="254"/>
      <c r="H50" s="255">
        <f t="shared" si="1"/>
        <v>876960</v>
      </c>
    </row>
    <row r="51" spans="1:8" ht="24" customHeight="1">
      <c r="A51" s="1" t="s">
        <v>156</v>
      </c>
      <c r="B51" s="124" t="s">
        <v>175</v>
      </c>
      <c r="C51" s="6" t="s">
        <v>204</v>
      </c>
      <c r="D51" s="235">
        <v>0</v>
      </c>
      <c r="E51" s="254">
        <v>429000</v>
      </c>
      <c r="F51" s="254">
        <v>0</v>
      </c>
      <c r="G51" s="254">
        <v>0</v>
      </c>
      <c r="H51" s="255">
        <f t="shared" si="1"/>
        <v>429000</v>
      </c>
    </row>
    <row r="52" spans="1:8" ht="24" customHeight="1">
      <c r="A52" s="1" t="s">
        <v>159</v>
      </c>
      <c r="B52" s="124" t="s">
        <v>176</v>
      </c>
      <c r="C52" s="21" t="s">
        <v>52</v>
      </c>
      <c r="D52" s="237">
        <v>833000</v>
      </c>
      <c r="E52" s="254">
        <v>927858</v>
      </c>
      <c r="F52" s="254">
        <v>0</v>
      </c>
      <c r="G52" s="254">
        <v>0</v>
      </c>
      <c r="H52" s="255">
        <f t="shared" si="1"/>
        <v>927858</v>
      </c>
    </row>
    <row r="53" spans="1:8" ht="12.75" customHeight="1">
      <c r="A53" s="1" t="s">
        <v>157</v>
      </c>
      <c r="B53" s="124" t="s">
        <v>181</v>
      </c>
      <c r="C53" s="12" t="s">
        <v>8</v>
      </c>
      <c r="D53" s="234">
        <v>45487000</v>
      </c>
      <c r="E53" s="240">
        <f>SUM(E47:E52)</f>
        <v>51817823</v>
      </c>
      <c r="F53" s="240">
        <f>SUM(F47:F52)</f>
        <v>0</v>
      </c>
      <c r="G53" s="240">
        <f>SUM(G47:G52)</f>
        <v>0</v>
      </c>
      <c r="H53" s="240">
        <f>SUM(H47:H52)</f>
        <v>51817823</v>
      </c>
    </row>
    <row r="54" spans="1:8" ht="12.75">
      <c r="A54" s="1"/>
      <c r="B54" s="124"/>
      <c r="C54" s="17"/>
      <c r="D54" s="17"/>
      <c r="E54" s="257"/>
      <c r="F54" s="257"/>
      <c r="G54" s="257"/>
      <c r="H54" s="257"/>
    </row>
    <row r="55" spans="1:8" ht="12.75">
      <c r="A55" s="1" t="s">
        <v>100</v>
      </c>
      <c r="B55" s="128"/>
      <c r="C55" s="17" t="s">
        <v>10</v>
      </c>
      <c r="D55" s="17"/>
      <c r="E55" s="257"/>
      <c r="F55" s="257"/>
      <c r="G55" s="257"/>
      <c r="H55" s="257"/>
    </row>
    <row r="56" spans="1:8" ht="25.5">
      <c r="A56" s="1" t="s">
        <v>100</v>
      </c>
      <c r="B56" s="124" t="s">
        <v>177</v>
      </c>
      <c r="C56" s="36" t="s">
        <v>222</v>
      </c>
      <c r="D56" s="19">
        <v>8798000</v>
      </c>
      <c r="E56" s="254">
        <v>9839888</v>
      </c>
      <c r="F56" s="254">
        <v>0</v>
      </c>
      <c r="G56" s="254">
        <v>0</v>
      </c>
      <c r="H56" s="255">
        <f>SUM(E56:G56)</f>
        <v>9839888</v>
      </c>
    </row>
    <row r="57" spans="1:9" ht="25.5">
      <c r="A57" s="1" t="s">
        <v>100</v>
      </c>
      <c r="B57" s="124" t="s">
        <v>177</v>
      </c>
      <c r="C57" s="6" t="s">
        <v>9</v>
      </c>
      <c r="D57" s="19">
        <v>162000</v>
      </c>
      <c r="E57" s="254">
        <v>264587</v>
      </c>
      <c r="F57" s="254">
        <v>0</v>
      </c>
      <c r="G57" s="254">
        <v>0</v>
      </c>
      <c r="H57" s="255">
        <f>SUM(E57:G57)</f>
        <v>264587</v>
      </c>
      <c r="I57" s="31"/>
    </row>
    <row r="58" spans="1:9" ht="12.75">
      <c r="A58" s="1"/>
      <c r="B58" s="124"/>
      <c r="C58" s="6" t="s">
        <v>236</v>
      </c>
      <c r="D58" s="19">
        <v>0</v>
      </c>
      <c r="E58" s="254">
        <v>1139850</v>
      </c>
      <c r="F58" s="254"/>
      <c r="G58" s="254"/>
      <c r="H58" s="255">
        <f>SUM(E58:G58)</f>
        <v>1139850</v>
      </c>
      <c r="I58" s="31"/>
    </row>
    <row r="59" spans="1:8" ht="12.75" customHeight="1">
      <c r="A59" s="1" t="s">
        <v>100</v>
      </c>
      <c r="B59" s="124"/>
      <c r="C59" s="12" t="s">
        <v>10</v>
      </c>
      <c r="D59" s="234">
        <v>8960000</v>
      </c>
      <c r="E59" s="240">
        <f>SUM(E56:E58)</f>
        <v>11244325</v>
      </c>
      <c r="F59" s="240">
        <f>SUM(F56:F57)</f>
        <v>0</v>
      </c>
      <c r="G59" s="265">
        <f>SUM(G56:G57)</f>
        <v>0</v>
      </c>
      <c r="H59" s="265">
        <f>SUM(E59:G59)</f>
        <v>11244325</v>
      </c>
    </row>
    <row r="60" spans="1:8" ht="12.75">
      <c r="A60" s="1"/>
      <c r="B60" s="129"/>
      <c r="C60" s="17"/>
      <c r="D60" s="17"/>
      <c r="E60" s="3"/>
      <c r="F60" s="3"/>
      <c r="G60" s="3"/>
      <c r="H60" s="3"/>
    </row>
    <row r="61" spans="1:8" ht="12.75">
      <c r="A61" s="1" t="s">
        <v>102</v>
      </c>
      <c r="B61" s="130"/>
      <c r="C61" s="19" t="s">
        <v>198</v>
      </c>
      <c r="D61" s="19"/>
      <c r="E61" s="1"/>
      <c r="F61" s="1"/>
      <c r="G61" s="1"/>
      <c r="H61" s="9"/>
    </row>
    <row r="62" spans="1:8" ht="12.75">
      <c r="A62" s="1" t="s">
        <v>158</v>
      </c>
      <c r="B62" s="124" t="s">
        <v>178</v>
      </c>
      <c r="C62" s="36" t="s">
        <v>13</v>
      </c>
      <c r="D62" s="235">
        <v>45000</v>
      </c>
      <c r="E62" s="254">
        <v>45000</v>
      </c>
      <c r="F62" s="254">
        <v>0</v>
      </c>
      <c r="G62" s="254">
        <v>0</v>
      </c>
      <c r="H62" s="255">
        <f>SUM(E62:G62)</f>
        <v>45000</v>
      </c>
    </row>
    <row r="63" spans="1:9" ht="12.75">
      <c r="A63" s="1" t="s">
        <v>161</v>
      </c>
      <c r="B63" s="124" t="s">
        <v>179</v>
      </c>
      <c r="C63" s="6" t="s">
        <v>14</v>
      </c>
      <c r="D63" s="235">
        <v>353000</v>
      </c>
      <c r="E63" s="254">
        <v>353000</v>
      </c>
      <c r="F63" s="254">
        <v>0</v>
      </c>
      <c r="G63" s="254">
        <v>0</v>
      </c>
      <c r="H63" s="255">
        <f>SUM(E63:G63)</f>
        <v>353000</v>
      </c>
      <c r="I63" s="31"/>
    </row>
    <row r="64" spans="1:9" ht="12.75">
      <c r="A64" s="1"/>
      <c r="B64" s="124"/>
      <c r="C64" s="6" t="s">
        <v>25</v>
      </c>
      <c r="D64" s="235">
        <v>500000</v>
      </c>
      <c r="E64" s="254">
        <v>500000</v>
      </c>
      <c r="F64" s="254">
        <v>0</v>
      </c>
      <c r="G64" s="254">
        <v>0</v>
      </c>
      <c r="H64" s="255">
        <f>SUM(E64:G64)</f>
        <v>500000</v>
      </c>
      <c r="I64" s="31"/>
    </row>
    <row r="65" spans="1:8" ht="12.75">
      <c r="A65" s="1" t="s">
        <v>102</v>
      </c>
      <c r="B65" s="124" t="s">
        <v>182</v>
      </c>
      <c r="C65" s="6" t="s">
        <v>30</v>
      </c>
      <c r="D65" s="235">
        <v>898000</v>
      </c>
      <c r="E65" s="256">
        <v>898000</v>
      </c>
      <c r="F65" s="256">
        <v>0</v>
      </c>
      <c r="G65" s="256">
        <v>0</v>
      </c>
      <c r="H65" s="255">
        <f>SUM(E65:G65)</f>
        <v>898000</v>
      </c>
    </row>
    <row r="66" spans="1:8" ht="12.75">
      <c r="A66" s="1" t="s">
        <v>166</v>
      </c>
      <c r="B66" s="124" t="s">
        <v>180</v>
      </c>
      <c r="C66" s="36" t="s">
        <v>40</v>
      </c>
      <c r="D66" s="235">
        <v>242000</v>
      </c>
      <c r="E66" s="254">
        <v>242000</v>
      </c>
      <c r="F66" s="254">
        <v>0</v>
      </c>
      <c r="G66" s="254">
        <v>0</v>
      </c>
      <c r="H66" s="255">
        <f>SUM(E66:G66)</f>
        <v>242000</v>
      </c>
    </row>
    <row r="67" spans="1:8" ht="12.75" customHeight="1">
      <c r="A67" s="1" t="s">
        <v>102</v>
      </c>
      <c r="B67" s="124" t="s">
        <v>182</v>
      </c>
      <c r="C67" s="12" t="s">
        <v>29</v>
      </c>
      <c r="D67" s="234">
        <v>1140000</v>
      </c>
      <c r="E67" s="240">
        <f>SUM(E65:E66)</f>
        <v>1140000</v>
      </c>
      <c r="F67" s="240">
        <f>SUM(F65:F66)</f>
        <v>0</v>
      </c>
      <c r="G67" s="240">
        <f>SUM(G65:G66)</f>
        <v>0</v>
      </c>
      <c r="H67" s="240">
        <f>SUM(H65:H66)</f>
        <v>1140000</v>
      </c>
    </row>
    <row r="68" spans="1:9" s="81" customFormat="1" ht="30.75" customHeight="1">
      <c r="A68" s="33"/>
      <c r="B68" s="288" t="s">
        <v>46</v>
      </c>
      <c r="C68" s="322"/>
      <c r="D68" s="233">
        <v>55587000</v>
      </c>
      <c r="E68" s="240">
        <f>(E53+E59+E67)</f>
        <v>64202148</v>
      </c>
      <c r="F68" s="240">
        <f>(F53+F59+F67)</f>
        <v>0</v>
      </c>
      <c r="G68" s="240">
        <f>(G53+G59+G67)</f>
        <v>0</v>
      </c>
      <c r="H68" s="240">
        <f>(H53+H59+H67)</f>
        <v>64202148</v>
      </c>
      <c r="I68" s="30"/>
    </row>
    <row r="69" spans="1:9" ht="18" customHeight="1">
      <c r="A69" s="8"/>
      <c r="B69" s="125"/>
      <c r="C69" s="18"/>
      <c r="D69" s="18"/>
      <c r="E69" s="3"/>
      <c r="F69" s="3"/>
      <c r="G69" s="3"/>
      <c r="H69" s="3"/>
      <c r="I69" s="31"/>
    </row>
    <row r="70" spans="1:9" ht="19.5" customHeight="1">
      <c r="A70" s="8"/>
      <c r="B70" s="332" t="s">
        <v>47</v>
      </c>
      <c r="C70" s="333"/>
      <c r="D70" s="333"/>
      <c r="E70" s="333"/>
      <c r="F70" s="333"/>
      <c r="G70" s="333"/>
      <c r="H70" s="334"/>
      <c r="I70" s="31"/>
    </row>
    <row r="71" spans="1:9" ht="12.75" customHeight="1">
      <c r="A71" s="1" t="s">
        <v>102</v>
      </c>
      <c r="B71" s="130"/>
      <c r="C71" s="19" t="s">
        <v>198</v>
      </c>
      <c r="D71" s="19"/>
      <c r="E71" s="1"/>
      <c r="F71" s="1"/>
      <c r="G71" s="1"/>
      <c r="H71" s="9"/>
      <c r="I71" s="31"/>
    </row>
    <row r="72" spans="1:9" s="24" customFormat="1" ht="12.75" customHeight="1">
      <c r="A72" s="1" t="s">
        <v>161</v>
      </c>
      <c r="B72" s="124" t="s">
        <v>179</v>
      </c>
      <c r="C72" s="6" t="s">
        <v>193</v>
      </c>
      <c r="D72" s="235">
        <v>19000</v>
      </c>
      <c r="E72" s="235">
        <v>19000</v>
      </c>
      <c r="F72" s="1">
        <v>0</v>
      </c>
      <c r="G72" s="1">
        <v>0</v>
      </c>
      <c r="H72" s="255">
        <f>SUM(E72:G72)</f>
        <v>19000</v>
      </c>
      <c r="I72" s="137"/>
    </row>
    <row r="73" spans="1:9" s="15" customFormat="1" ht="12.75" customHeight="1">
      <c r="A73" s="1" t="s">
        <v>158</v>
      </c>
      <c r="B73" s="124" t="s">
        <v>178</v>
      </c>
      <c r="C73" s="36" t="s">
        <v>12</v>
      </c>
      <c r="D73" s="235">
        <v>85000</v>
      </c>
      <c r="E73" s="235">
        <v>85000</v>
      </c>
      <c r="F73" s="1">
        <v>0</v>
      </c>
      <c r="G73" s="1">
        <v>0</v>
      </c>
      <c r="H73" s="255">
        <f aca="true" t="shared" si="2" ref="H73:H90">SUM(E73:G73)</f>
        <v>85000</v>
      </c>
      <c r="I73" s="31"/>
    </row>
    <row r="74" spans="1:9" s="15" customFormat="1" ht="12.75" customHeight="1">
      <c r="A74" s="1" t="s">
        <v>158</v>
      </c>
      <c r="B74" s="124" t="s">
        <v>178</v>
      </c>
      <c r="C74" s="6" t="s">
        <v>15</v>
      </c>
      <c r="D74" s="235">
        <v>220000</v>
      </c>
      <c r="E74" s="235">
        <v>220000</v>
      </c>
      <c r="F74" s="1">
        <v>0</v>
      </c>
      <c r="G74" s="1">
        <v>0</v>
      </c>
      <c r="H74" s="255">
        <f t="shared" si="2"/>
        <v>220000</v>
      </c>
      <c r="I74" s="31"/>
    </row>
    <row r="75" spans="1:8" ht="12.75" customHeight="1">
      <c r="A75" s="1" t="s">
        <v>158</v>
      </c>
      <c r="B75" s="124" t="s">
        <v>178</v>
      </c>
      <c r="C75" s="6" t="s">
        <v>16</v>
      </c>
      <c r="D75" s="235">
        <v>255000</v>
      </c>
      <c r="E75" s="235">
        <v>255000</v>
      </c>
      <c r="F75" s="1">
        <v>0</v>
      </c>
      <c r="G75" s="1">
        <v>0</v>
      </c>
      <c r="H75" s="255">
        <f t="shared" si="2"/>
        <v>255000</v>
      </c>
    </row>
    <row r="76" spans="1:8" ht="12.75" customHeight="1">
      <c r="A76" s="1" t="s">
        <v>164</v>
      </c>
      <c r="B76" s="124" t="s">
        <v>183</v>
      </c>
      <c r="C76" s="6" t="s">
        <v>17</v>
      </c>
      <c r="D76" s="235">
        <v>69000</v>
      </c>
      <c r="E76" s="235">
        <v>69000</v>
      </c>
      <c r="F76" s="1">
        <v>0</v>
      </c>
      <c r="G76" s="1">
        <v>0</v>
      </c>
      <c r="H76" s="255">
        <f t="shared" si="2"/>
        <v>69000</v>
      </c>
    </row>
    <row r="77" spans="1:8" ht="12.75" customHeight="1">
      <c r="A77" s="1" t="s">
        <v>164</v>
      </c>
      <c r="B77" s="124" t="s">
        <v>183</v>
      </c>
      <c r="C77" s="6" t="s">
        <v>18</v>
      </c>
      <c r="D77" s="235">
        <v>59000</v>
      </c>
      <c r="E77" s="235">
        <v>59000</v>
      </c>
      <c r="F77" s="1">
        <v>0</v>
      </c>
      <c r="G77" s="1">
        <v>0</v>
      </c>
      <c r="H77" s="255">
        <f t="shared" si="2"/>
        <v>59000</v>
      </c>
    </row>
    <row r="78" spans="1:8" ht="12.75" customHeight="1">
      <c r="A78" s="1" t="s">
        <v>163</v>
      </c>
      <c r="B78" s="124" t="s">
        <v>184</v>
      </c>
      <c r="C78" s="6" t="s">
        <v>19</v>
      </c>
      <c r="D78" s="235">
        <v>550000</v>
      </c>
      <c r="E78" s="235">
        <v>550000</v>
      </c>
      <c r="F78" s="1">
        <v>0</v>
      </c>
      <c r="G78" s="1">
        <v>0</v>
      </c>
      <c r="H78" s="255">
        <f t="shared" si="2"/>
        <v>550000</v>
      </c>
    </row>
    <row r="79" spans="1:8" ht="12.75" customHeight="1">
      <c r="A79" s="1" t="s">
        <v>163</v>
      </c>
      <c r="B79" s="124" t="s">
        <v>184</v>
      </c>
      <c r="C79" s="6" t="s">
        <v>20</v>
      </c>
      <c r="D79" s="235">
        <v>319000</v>
      </c>
      <c r="E79" s="235">
        <v>319000</v>
      </c>
      <c r="F79" s="1">
        <v>0</v>
      </c>
      <c r="G79" s="1">
        <v>0</v>
      </c>
      <c r="H79" s="255">
        <f t="shared" si="2"/>
        <v>319000</v>
      </c>
    </row>
    <row r="80" spans="1:8" ht="12.75" customHeight="1">
      <c r="A80" s="1" t="s">
        <v>163</v>
      </c>
      <c r="B80" s="124" t="s">
        <v>184</v>
      </c>
      <c r="C80" s="6" t="s">
        <v>21</v>
      </c>
      <c r="D80" s="235">
        <v>446000</v>
      </c>
      <c r="E80" s="235">
        <v>446000</v>
      </c>
      <c r="F80" s="1">
        <v>0</v>
      </c>
      <c r="G80" s="1">
        <v>0</v>
      </c>
      <c r="H80" s="255">
        <f t="shared" si="2"/>
        <v>446000</v>
      </c>
    </row>
    <row r="81" spans="1:8" ht="12.75" customHeight="1">
      <c r="A81" s="1" t="s">
        <v>162</v>
      </c>
      <c r="B81" s="124" t="s">
        <v>185</v>
      </c>
      <c r="C81" s="6" t="s">
        <v>22</v>
      </c>
      <c r="D81" s="235">
        <v>96000</v>
      </c>
      <c r="E81" s="235">
        <v>96000</v>
      </c>
      <c r="F81" s="1">
        <v>0</v>
      </c>
      <c r="G81" s="1">
        <v>0</v>
      </c>
      <c r="H81" s="255">
        <f t="shared" si="2"/>
        <v>96000</v>
      </c>
    </row>
    <row r="82" spans="1:8" ht="12.75" customHeight="1">
      <c r="A82" s="1" t="s">
        <v>167</v>
      </c>
      <c r="B82" s="124" t="s">
        <v>186</v>
      </c>
      <c r="C82" s="16" t="s">
        <v>23</v>
      </c>
      <c r="D82" s="248">
        <v>299000</v>
      </c>
      <c r="E82" s="248">
        <v>299000</v>
      </c>
      <c r="F82" s="1">
        <v>0</v>
      </c>
      <c r="G82" s="1">
        <v>0</v>
      </c>
      <c r="H82" s="255">
        <f t="shared" si="2"/>
        <v>299000</v>
      </c>
    </row>
    <row r="83" spans="1:8" ht="12.75" customHeight="1">
      <c r="A83" s="1" t="s">
        <v>165</v>
      </c>
      <c r="B83" s="124" t="s">
        <v>187</v>
      </c>
      <c r="C83" s="6" t="s">
        <v>24</v>
      </c>
      <c r="D83" s="235">
        <v>480000</v>
      </c>
      <c r="E83" s="235">
        <v>480000</v>
      </c>
      <c r="F83" s="1">
        <v>0</v>
      </c>
      <c r="G83" s="1">
        <v>0</v>
      </c>
      <c r="H83" s="255">
        <f t="shared" si="2"/>
        <v>480000</v>
      </c>
    </row>
    <row r="84" spans="1:8" ht="12.75" customHeight="1">
      <c r="A84" s="1"/>
      <c r="B84" s="124"/>
      <c r="C84" s="6" t="s">
        <v>227</v>
      </c>
      <c r="D84" s="235">
        <v>200000</v>
      </c>
      <c r="E84" s="235">
        <v>200000</v>
      </c>
      <c r="F84" s="1">
        <v>0</v>
      </c>
      <c r="G84" s="1">
        <v>0</v>
      </c>
      <c r="H84" s="255">
        <f t="shared" si="2"/>
        <v>200000</v>
      </c>
    </row>
    <row r="85" spans="1:8" ht="12.75" customHeight="1">
      <c r="A85" s="1"/>
      <c r="B85" s="124"/>
      <c r="C85" s="6" t="s">
        <v>252</v>
      </c>
      <c r="D85" s="235">
        <v>360000</v>
      </c>
      <c r="E85" s="235">
        <v>360000</v>
      </c>
      <c r="F85" s="1">
        <v>0</v>
      </c>
      <c r="G85" s="1">
        <v>0</v>
      </c>
      <c r="H85" s="255">
        <f t="shared" si="2"/>
        <v>360000</v>
      </c>
    </row>
    <row r="86" spans="1:8" ht="12.75" customHeight="1">
      <c r="A86" s="1" t="s">
        <v>190</v>
      </c>
      <c r="B86" s="124"/>
      <c r="C86" s="6" t="s">
        <v>26</v>
      </c>
      <c r="D86" s="235">
        <v>19000</v>
      </c>
      <c r="E86" s="235">
        <v>19000</v>
      </c>
      <c r="F86" s="1">
        <v>0</v>
      </c>
      <c r="G86" s="1">
        <v>0</v>
      </c>
      <c r="H86" s="255">
        <f t="shared" si="2"/>
        <v>19000</v>
      </c>
    </row>
    <row r="87" spans="1:8" ht="12.75" customHeight="1">
      <c r="A87" s="1" t="s">
        <v>167</v>
      </c>
      <c r="B87" s="124" t="s">
        <v>186</v>
      </c>
      <c r="C87" s="6" t="s">
        <v>48</v>
      </c>
      <c r="D87" s="235">
        <v>1920000</v>
      </c>
      <c r="E87" s="235">
        <v>1920000</v>
      </c>
      <c r="F87" s="1">
        <v>0</v>
      </c>
      <c r="G87" s="1">
        <v>0</v>
      </c>
      <c r="H87" s="255">
        <f t="shared" si="2"/>
        <v>1920000</v>
      </c>
    </row>
    <row r="88" spans="1:8" ht="12.75">
      <c r="A88" s="1" t="s">
        <v>102</v>
      </c>
      <c r="B88" s="124"/>
      <c r="C88" s="6" t="s">
        <v>27</v>
      </c>
      <c r="D88" s="235">
        <f>SUM(D72:D87)</f>
        <v>5396000</v>
      </c>
      <c r="E88" s="254">
        <f>SUM(E72:E87)</f>
        <v>5396000</v>
      </c>
      <c r="F88" s="1">
        <v>0</v>
      </c>
      <c r="G88" s="8">
        <v>0</v>
      </c>
      <c r="H88" s="258">
        <f t="shared" si="2"/>
        <v>5396000</v>
      </c>
    </row>
    <row r="89" spans="1:8" ht="12.75">
      <c r="A89" s="1" t="s">
        <v>166</v>
      </c>
      <c r="B89" s="124" t="s">
        <v>180</v>
      </c>
      <c r="C89" s="6" t="s">
        <v>194</v>
      </c>
      <c r="D89" s="235">
        <v>1457000</v>
      </c>
      <c r="E89" s="254">
        <v>1457000</v>
      </c>
      <c r="F89" s="1">
        <v>0</v>
      </c>
      <c r="G89" s="8">
        <v>0</v>
      </c>
      <c r="H89" s="258">
        <f t="shared" si="2"/>
        <v>1457000</v>
      </c>
    </row>
    <row r="90" spans="1:8" ht="12.75" customHeight="1">
      <c r="A90" s="1" t="s">
        <v>102</v>
      </c>
      <c r="B90" s="226"/>
      <c r="C90" s="225" t="s">
        <v>29</v>
      </c>
      <c r="D90" s="234">
        <v>6853000</v>
      </c>
      <c r="E90" s="240">
        <f>SUM(E88:E89)</f>
        <v>6853000</v>
      </c>
      <c r="F90" s="7">
        <v>0</v>
      </c>
      <c r="G90" s="7">
        <v>0</v>
      </c>
      <c r="H90" s="240">
        <f t="shared" si="2"/>
        <v>6853000</v>
      </c>
    </row>
    <row r="91" spans="1:8" ht="12.75">
      <c r="A91" s="1" t="s">
        <v>110</v>
      </c>
      <c r="B91" s="226"/>
      <c r="C91" s="165" t="s">
        <v>228</v>
      </c>
      <c r="D91" s="249">
        <v>1376000</v>
      </c>
      <c r="E91" s="256">
        <v>0</v>
      </c>
      <c r="F91" s="2">
        <v>0</v>
      </c>
      <c r="G91" s="2">
        <v>0</v>
      </c>
      <c r="H91" s="257">
        <v>0</v>
      </c>
    </row>
    <row r="92" spans="1:8" ht="12.75">
      <c r="A92" s="1"/>
      <c r="B92" s="226"/>
      <c r="C92" s="165" t="s">
        <v>194</v>
      </c>
      <c r="D92" s="249">
        <v>372000</v>
      </c>
      <c r="E92" s="256">
        <v>0</v>
      </c>
      <c r="F92" s="2">
        <v>0</v>
      </c>
      <c r="G92" s="2">
        <v>0</v>
      </c>
      <c r="H92" s="257">
        <v>0</v>
      </c>
    </row>
    <row r="93" spans="1:8" ht="12.75">
      <c r="A93" s="1"/>
      <c r="B93" s="226"/>
      <c r="C93" s="165" t="s">
        <v>229</v>
      </c>
      <c r="D93" s="249">
        <v>1748000</v>
      </c>
      <c r="E93" s="257">
        <v>0</v>
      </c>
      <c r="F93" s="3">
        <v>0</v>
      </c>
      <c r="G93" s="3">
        <v>0</v>
      </c>
      <c r="H93" s="257">
        <v>0</v>
      </c>
    </row>
    <row r="94" spans="1:9" s="95" customFormat="1" ht="26.25" customHeight="1">
      <c r="A94" s="9"/>
      <c r="B94" s="288" t="s">
        <v>199</v>
      </c>
      <c r="C94" s="289"/>
      <c r="D94" s="238">
        <v>8601000</v>
      </c>
      <c r="E94" s="240">
        <f>SUM(E90+E93)</f>
        <v>6853000</v>
      </c>
      <c r="F94" s="7">
        <v>0</v>
      </c>
      <c r="G94" s="7">
        <v>0</v>
      </c>
      <c r="H94" s="240">
        <v>6853000</v>
      </c>
      <c r="I94" s="31"/>
    </row>
    <row r="95" spans="1:9" s="15" customFormat="1" ht="18.75" customHeight="1">
      <c r="A95" s="1"/>
      <c r="B95" s="125"/>
      <c r="C95" s="26"/>
      <c r="D95" s="26"/>
      <c r="E95" s="38"/>
      <c r="F95" s="38"/>
      <c r="G95" s="38"/>
      <c r="H95" s="39"/>
      <c r="I95" s="31"/>
    </row>
    <row r="96" spans="1:9" s="15" customFormat="1" ht="19.5" customHeight="1">
      <c r="A96" s="1"/>
      <c r="B96" s="299" t="s">
        <v>50</v>
      </c>
      <c r="C96" s="300"/>
      <c r="D96" s="300"/>
      <c r="E96" s="300"/>
      <c r="F96" s="300"/>
      <c r="G96" s="300"/>
      <c r="H96" s="301"/>
      <c r="I96" s="31"/>
    </row>
    <row r="97" spans="1:9" s="15" customFormat="1" ht="12.75">
      <c r="A97" s="1" t="s">
        <v>157</v>
      </c>
      <c r="B97" s="127"/>
      <c r="C97" s="14" t="s">
        <v>28</v>
      </c>
      <c r="D97" s="14"/>
      <c r="E97" s="14"/>
      <c r="F97" s="14"/>
      <c r="G97" s="14"/>
      <c r="H97" s="34"/>
      <c r="I97" s="31"/>
    </row>
    <row r="98" spans="1:9" s="24" customFormat="1" ht="26.25" customHeight="1">
      <c r="A98" s="1" t="s">
        <v>155</v>
      </c>
      <c r="B98" s="124" t="s">
        <v>174</v>
      </c>
      <c r="C98" s="6" t="s">
        <v>195</v>
      </c>
      <c r="D98" s="235">
        <v>720000</v>
      </c>
      <c r="E98" s="254">
        <v>960000</v>
      </c>
      <c r="F98" s="254">
        <v>0</v>
      </c>
      <c r="G98" s="254">
        <v>0</v>
      </c>
      <c r="H98" s="258">
        <f>SUM(E98:G98)</f>
        <v>960000</v>
      </c>
      <c r="I98" s="32"/>
    </row>
    <row r="99" spans="1:8" ht="12.75" customHeight="1">
      <c r="A99" s="1" t="s">
        <v>157</v>
      </c>
      <c r="B99" s="124"/>
      <c r="C99" s="12" t="s">
        <v>8</v>
      </c>
      <c r="D99" s="234">
        <v>720000</v>
      </c>
      <c r="E99" s="240">
        <v>960000</v>
      </c>
      <c r="F99" s="240">
        <v>0</v>
      </c>
      <c r="G99" s="240">
        <v>0</v>
      </c>
      <c r="H99" s="240">
        <v>960000</v>
      </c>
    </row>
    <row r="100" spans="1:8" ht="17.25" customHeight="1">
      <c r="A100" s="1" t="s">
        <v>100</v>
      </c>
      <c r="B100" s="131"/>
      <c r="C100" s="342" t="s">
        <v>10</v>
      </c>
      <c r="D100" s="343"/>
      <c r="E100" s="343"/>
      <c r="F100" s="343"/>
      <c r="G100" s="343"/>
      <c r="H100" s="344"/>
    </row>
    <row r="101" spans="1:8" ht="25.5">
      <c r="A101" s="1" t="s">
        <v>100</v>
      </c>
      <c r="B101" s="124" t="s">
        <v>177</v>
      </c>
      <c r="C101" s="36" t="s">
        <v>222</v>
      </c>
      <c r="D101" s="235">
        <v>142000</v>
      </c>
      <c r="E101" s="254">
        <v>187200</v>
      </c>
      <c r="F101" s="254">
        <v>0</v>
      </c>
      <c r="G101" s="254">
        <v>0</v>
      </c>
      <c r="H101" s="258">
        <f>SUM(E101:G101)</f>
        <v>187200</v>
      </c>
    </row>
    <row r="102" spans="1:8" ht="12.75" customHeight="1">
      <c r="A102" s="1" t="s">
        <v>100</v>
      </c>
      <c r="B102" s="124" t="s">
        <v>177</v>
      </c>
      <c r="C102" s="12" t="s">
        <v>10</v>
      </c>
      <c r="D102" s="234">
        <v>142000</v>
      </c>
      <c r="E102" s="240">
        <v>187200</v>
      </c>
      <c r="F102" s="240">
        <v>0</v>
      </c>
      <c r="G102" s="240">
        <v>0</v>
      </c>
      <c r="H102" s="240">
        <v>187200</v>
      </c>
    </row>
    <row r="103" spans="1:9" ht="12.75">
      <c r="A103" s="1" t="s">
        <v>102</v>
      </c>
      <c r="B103" s="132"/>
      <c r="C103" s="19" t="s">
        <v>30</v>
      </c>
      <c r="D103" s="19"/>
      <c r="E103" s="3"/>
      <c r="F103" s="3">
        <v>0</v>
      </c>
      <c r="G103" s="3">
        <v>0</v>
      </c>
      <c r="H103" s="3"/>
      <c r="I103" s="31"/>
    </row>
    <row r="104" spans="1:8" ht="22.5">
      <c r="A104" s="1" t="s">
        <v>188</v>
      </c>
      <c r="B104" s="133" t="s">
        <v>189</v>
      </c>
      <c r="C104" s="139" t="s">
        <v>192</v>
      </c>
      <c r="D104" s="235">
        <v>540000</v>
      </c>
      <c r="E104" s="257">
        <v>540000</v>
      </c>
      <c r="F104" s="257">
        <v>0</v>
      </c>
      <c r="G104" s="257">
        <v>0</v>
      </c>
      <c r="H104" s="257">
        <v>540000</v>
      </c>
    </row>
    <row r="105" spans="1:9" s="95" customFormat="1" ht="26.25" customHeight="1">
      <c r="A105" s="9"/>
      <c r="B105" s="290" t="s">
        <v>200</v>
      </c>
      <c r="C105" s="289"/>
      <c r="D105" s="238">
        <v>1402000</v>
      </c>
      <c r="E105" s="240">
        <v>1687200</v>
      </c>
      <c r="F105" s="240">
        <v>0</v>
      </c>
      <c r="G105" s="240">
        <v>0</v>
      </c>
      <c r="H105" s="240">
        <f>(H99+H102+H104)</f>
        <v>1687200</v>
      </c>
      <c r="I105" s="31"/>
    </row>
    <row r="106" spans="1:9" ht="12.75">
      <c r="A106" s="1"/>
      <c r="B106" s="124"/>
      <c r="C106" s="6"/>
      <c r="D106" s="19"/>
      <c r="E106" s="1"/>
      <c r="F106" s="1"/>
      <c r="G106" s="1"/>
      <c r="H106" s="9"/>
      <c r="I106" s="31"/>
    </row>
    <row r="107" spans="1:9" ht="19.5" customHeight="1">
      <c r="A107" s="1"/>
      <c r="B107" s="299" t="s">
        <v>49</v>
      </c>
      <c r="C107" s="300"/>
      <c r="D107" s="300"/>
      <c r="E107" s="300"/>
      <c r="F107" s="300"/>
      <c r="G107" s="300"/>
      <c r="H107" s="301"/>
      <c r="I107" s="31"/>
    </row>
    <row r="108" spans="1:9" ht="14.25" customHeight="1">
      <c r="A108" s="1" t="s">
        <v>157</v>
      </c>
      <c r="B108" s="127">
        <v>41275</v>
      </c>
      <c r="C108" s="14" t="s">
        <v>28</v>
      </c>
      <c r="D108" s="14"/>
      <c r="E108" s="14"/>
      <c r="F108" s="14"/>
      <c r="G108" s="14"/>
      <c r="H108" s="34"/>
      <c r="I108" s="31"/>
    </row>
    <row r="109" spans="1:9" s="24" customFormat="1" ht="26.25" customHeight="1">
      <c r="A109" s="1" t="s">
        <v>155</v>
      </c>
      <c r="B109" s="124" t="s">
        <v>174</v>
      </c>
      <c r="C109" s="6" t="s">
        <v>254</v>
      </c>
      <c r="D109" s="235">
        <v>16407000</v>
      </c>
      <c r="E109" s="254">
        <v>16132410</v>
      </c>
      <c r="F109" s="254">
        <v>0</v>
      </c>
      <c r="G109" s="254">
        <v>0</v>
      </c>
      <c r="H109" s="258">
        <f>SUM(E109:G109)</f>
        <v>16132410</v>
      </c>
      <c r="I109" s="137"/>
    </row>
    <row r="110" spans="1:8" ht="19.5" customHeight="1">
      <c r="A110" s="1" t="s">
        <v>155</v>
      </c>
      <c r="B110" s="124" t="s">
        <v>174</v>
      </c>
      <c r="C110" s="13" t="s">
        <v>196</v>
      </c>
      <c r="D110" s="236">
        <v>1361000</v>
      </c>
      <c r="E110" s="254">
        <v>2521260</v>
      </c>
      <c r="F110" s="254">
        <v>0</v>
      </c>
      <c r="G110" s="254">
        <v>0</v>
      </c>
      <c r="H110" s="258">
        <f>SUM(E110:G110)</f>
        <v>2521260</v>
      </c>
    </row>
    <row r="111" spans="1:8" ht="24.75" customHeight="1">
      <c r="A111" s="1" t="s">
        <v>156</v>
      </c>
      <c r="B111" s="124" t="s">
        <v>174</v>
      </c>
      <c r="C111" s="13" t="s">
        <v>218</v>
      </c>
      <c r="D111" s="236">
        <v>438000</v>
      </c>
      <c r="E111" s="254">
        <v>438480</v>
      </c>
      <c r="F111" s="254">
        <v>0</v>
      </c>
      <c r="G111" s="254">
        <v>0</v>
      </c>
      <c r="H111" s="258">
        <f>SUM(E111:G111)</f>
        <v>438480</v>
      </c>
    </row>
    <row r="112" spans="1:8" ht="20.25" customHeight="1">
      <c r="A112" s="1" t="s">
        <v>159</v>
      </c>
      <c r="B112" s="124" t="s">
        <v>176</v>
      </c>
      <c r="C112" s="21" t="s">
        <v>52</v>
      </c>
      <c r="D112" s="237">
        <v>309000</v>
      </c>
      <c r="E112" s="254">
        <v>330840</v>
      </c>
      <c r="F112" s="254">
        <v>0</v>
      </c>
      <c r="G112" s="254">
        <v>0</v>
      </c>
      <c r="H112" s="258">
        <f>SUM(E112:G112)</f>
        <v>330840</v>
      </c>
    </row>
    <row r="113" spans="1:8" ht="12.75" customHeight="1">
      <c r="A113" s="1" t="s">
        <v>157</v>
      </c>
      <c r="B113" s="124"/>
      <c r="C113" s="12" t="s">
        <v>8</v>
      </c>
      <c r="D113" s="234">
        <v>18515000</v>
      </c>
      <c r="E113" s="240">
        <f>SUM(E109:E112)</f>
        <v>19422990</v>
      </c>
      <c r="F113" s="240">
        <f>SUM(F109:F112)</f>
        <v>0</v>
      </c>
      <c r="G113" s="240">
        <f>SUM(G109:G112)</f>
        <v>0</v>
      </c>
      <c r="H113" s="240">
        <f>SUM(H109:H112)</f>
        <v>19422990</v>
      </c>
    </row>
    <row r="114" spans="1:8" ht="12.75">
      <c r="A114" s="1" t="s">
        <v>100</v>
      </c>
      <c r="B114" s="128">
        <v>41276</v>
      </c>
      <c r="C114" s="17" t="s">
        <v>10</v>
      </c>
      <c r="D114" s="237"/>
      <c r="E114" s="1"/>
      <c r="F114" s="1">
        <v>0</v>
      </c>
      <c r="G114" s="1">
        <v>0</v>
      </c>
      <c r="H114" s="9"/>
    </row>
    <row r="115" spans="1:8" ht="25.5">
      <c r="A115" s="1" t="s">
        <v>100</v>
      </c>
      <c r="B115" s="124" t="s">
        <v>177</v>
      </c>
      <c r="C115" s="89" t="s">
        <v>223</v>
      </c>
      <c r="D115" s="235">
        <v>3584000</v>
      </c>
      <c r="E115" s="254">
        <v>3722969</v>
      </c>
      <c r="F115" s="254">
        <v>0</v>
      </c>
      <c r="G115" s="254">
        <v>0</v>
      </c>
      <c r="H115" s="258">
        <f>SUM(E115:G115)</f>
        <v>3722969</v>
      </c>
    </row>
    <row r="116" spans="1:8" ht="25.5">
      <c r="A116" s="1" t="s">
        <v>100</v>
      </c>
      <c r="B116" s="124" t="s">
        <v>177</v>
      </c>
      <c r="C116" s="89" t="s">
        <v>224</v>
      </c>
      <c r="D116" s="235">
        <v>60000</v>
      </c>
      <c r="E116" s="254">
        <v>64514</v>
      </c>
      <c r="F116" s="254">
        <v>0</v>
      </c>
      <c r="G116" s="254">
        <v>0</v>
      </c>
      <c r="H116" s="258">
        <f>SUM(E116:G116)</f>
        <v>64514</v>
      </c>
    </row>
    <row r="117" spans="1:8" ht="12.75">
      <c r="A117" s="1"/>
      <c r="B117" s="124"/>
      <c r="C117" s="89" t="s">
        <v>236</v>
      </c>
      <c r="D117" s="235">
        <v>0</v>
      </c>
      <c r="E117" s="254">
        <v>268200</v>
      </c>
      <c r="F117" s="254">
        <v>0</v>
      </c>
      <c r="G117" s="254">
        <v>0</v>
      </c>
      <c r="H117" s="258">
        <f>SUM(E117:G117)</f>
        <v>268200</v>
      </c>
    </row>
    <row r="118" spans="1:8" ht="12.75" customHeight="1">
      <c r="A118" s="1" t="s">
        <v>100</v>
      </c>
      <c r="B118" s="124" t="s">
        <v>177</v>
      </c>
      <c r="C118" s="12" t="s">
        <v>10</v>
      </c>
      <c r="D118" s="234">
        <v>3644000</v>
      </c>
      <c r="E118" s="240">
        <f>SUM(E115:E117)</f>
        <v>4055683</v>
      </c>
      <c r="F118" s="240">
        <f>SUM(F115:F117)</f>
        <v>0</v>
      </c>
      <c r="G118" s="240">
        <f>SUM(G115:G117)</f>
        <v>0</v>
      </c>
      <c r="H118" s="240">
        <f>SUM(H115:H117)</f>
        <v>4055683</v>
      </c>
    </row>
    <row r="119" spans="1:9" s="95" customFormat="1" ht="24.75" customHeight="1">
      <c r="A119" s="9"/>
      <c r="B119" s="290" t="s">
        <v>201</v>
      </c>
      <c r="C119" s="289"/>
      <c r="D119" s="240">
        <v>22159000</v>
      </c>
      <c r="E119" s="240">
        <f>(E113+E118)</f>
        <v>23478673</v>
      </c>
      <c r="F119" s="240">
        <f>(F113+F118)</f>
        <v>0</v>
      </c>
      <c r="G119" s="240">
        <f>(G113+G118)</f>
        <v>0</v>
      </c>
      <c r="H119" s="240">
        <f>(H113+H118)</f>
        <v>23478673</v>
      </c>
      <c r="I119" s="31"/>
    </row>
    <row r="120" spans="1:9" s="152" customFormat="1" ht="24.75" customHeight="1">
      <c r="A120" s="9"/>
      <c r="B120" s="335" t="s">
        <v>207</v>
      </c>
      <c r="C120" s="336"/>
      <c r="D120" s="250">
        <v>105383000</v>
      </c>
      <c r="E120" s="250">
        <f>E43+E68+E94+E105+E119</f>
        <v>113328683</v>
      </c>
      <c r="F120" s="151">
        <f>F43+F68+F94+F105+F119</f>
        <v>0</v>
      </c>
      <c r="G120" s="151">
        <f>G43+G68+G94+G105+G119</f>
        <v>0</v>
      </c>
      <c r="H120" s="250">
        <f>H43+H68+H94+H105+H119</f>
        <v>113328683</v>
      </c>
      <c r="I120" s="137"/>
    </row>
    <row r="121" spans="1:9" s="152" customFormat="1" ht="12.75" customHeight="1">
      <c r="A121" s="9"/>
      <c r="B121" s="159"/>
      <c r="C121" s="159"/>
      <c r="D121" s="159"/>
      <c r="E121" s="151"/>
      <c r="F121" s="151"/>
      <c r="G121" s="151"/>
      <c r="H121" s="151"/>
      <c r="I121" s="137"/>
    </row>
    <row r="122" spans="1:9" s="152" customFormat="1" ht="19.5" customHeight="1">
      <c r="A122" s="1"/>
      <c r="B122" s="329" t="s">
        <v>209</v>
      </c>
      <c r="C122" s="330"/>
      <c r="D122" s="330"/>
      <c r="E122" s="330"/>
      <c r="F122" s="330"/>
      <c r="G122" s="330"/>
      <c r="H122" s="331"/>
      <c r="I122" s="137"/>
    </row>
    <row r="123" spans="1:9" s="152" customFormat="1" ht="12.75" customHeight="1">
      <c r="A123" s="1" t="s">
        <v>160</v>
      </c>
      <c r="B123" s="125"/>
      <c r="C123" s="18" t="s">
        <v>37</v>
      </c>
      <c r="D123" s="251">
        <v>1825000</v>
      </c>
      <c r="E123" s="2">
        <v>0</v>
      </c>
      <c r="F123" s="257">
        <v>1841610</v>
      </c>
      <c r="G123" s="257">
        <v>0</v>
      </c>
      <c r="H123" s="257">
        <f>SUM(E123:G123)</f>
        <v>1841610</v>
      </c>
      <c r="I123" s="137"/>
    </row>
    <row r="124" spans="1:9" s="152" customFormat="1" ht="12.75" customHeight="1">
      <c r="A124" s="1"/>
      <c r="B124" s="124"/>
      <c r="C124" s="36" t="s">
        <v>3</v>
      </c>
      <c r="D124" s="235">
        <v>493000</v>
      </c>
      <c r="E124" s="1">
        <v>0</v>
      </c>
      <c r="F124" s="254">
        <v>497235</v>
      </c>
      <c r="G124" s="254">
        <v>0</v>
      </c>
      <c r="H124" s="257">
        <f>SUM(E124:G124)</f>
        <v>497235</v>
      </c>
      <c r="I124" s="137"/>
    </row>
    <row r="125" spans="1:9" s="152" customFormat="1" ht="24.75" customHeight="1">
      <c r="A125" s="1"/>
      <c r="B125" s="288" t="s">
        <v>210</v>
      </c>
      <c r="C125" s="289"/>
      <c r="D125" s="234">
        <v>2318000</v>
      </c>
      <c r="E125" s="7">
        <f>(E123+E124)</f>
        <v>0</v>
      </c>
      <c r="F125" s="240">
        <f>(F123+F124)</f>
        <v>2338845</v>
      </c>
      <c r="G125" s="240">
        <f>(G123+G124)</f>
        <v>0</v>
      </c>
      <c r="H125" s="240">
        <f>SUM(H123:H124)</f>
        <v>2338845</v>
      </c>
      <c r="I125" s="137"/>
    </row>
    <row r="126" spans="1:9" s="152" customFormat="1" ht="12.75" customHeight="1">
      <c r="A126" s="9"/>
      <c r="B126" s="159"/>
      <c r="C126" s="159"/>
      <c r="D126" s="159"/>
      <c r="E126" s="151"/>
      <c r="F126" s="151"/>
      <c r="G126" s="151"/>
      <c r="H126" s="151"/>
      <c r="I126" s="137"/>
    </row>
    <row r="127" spans="1:9" s="24" customFormat="1" ht="19.5" customHeight="1">
      <c r="A127" s="1"/>
      <c r="B127" s="313" t="s">
        <v>251</v>
      </c>
      <c r="C127" s="314"/>
      <c r="D127" s="314"/>
      <c r="E127" s="314"/>
      <c r="F127" s="314"/>
      <c r="G127" s="314"/>
      <c r="H127" s="315"/>
      <c r="I127" s="32"/>
    </row>
    <row r="128" spans="1:9" s="24" customFormat="1" ht="12.75" customHeight="1">
      <c r="A128" s="1" t="s">
        <v>157</v>
      </c>
      <c r="B128" s="127">
        <v>41275</v>
      </c>
      <c r="C128" s="14" t="s">
        <v>28</v>
      </c>
      <c r="D128" s="14"/>
      <c r="E128" s="14"/>
      <c r="F128" s="14"/>
      <c r="G128" s="14"/>
      <c r="H128" s="34"/>
      <c r="I128" s="32"/>
    </row>
    <row r="129" spans="1:8" ht="24" customHeight="1">
      <c r="A129" s="1" t="s">
        <v>155</v>
      </c>
      <c r="B129" s="124" t="s">
        <v>174</v>
      </c>
      <c r="C129" s="22" t="s">
        <v>225</v>
      </c>
      <c r="D129" s="237">
        <v>10761000</v>
      </c>
      <c r="E129" s="2">
        <v>0</v>
      </c>
      <c r="F129" s="256">
        <v>12516178</v>
      </c>
      <c r="G129" s="256">
        <v>0</v>
      </c>
      <c r="H129" s="256">
        <f>SUM(E129:G129)</f>
        <v>12516178</v>
      </c>
    </row>
    <row r="130" spans="1:8" ht="24" customHeight="1">
      <c r="A130" s="1"/>
      <c r="B130" s="124" t="s">
        <v>174</v>
      </c>
      <c r="C130" s="22" t="s">
        <v>226</v>
      </c>
      <c r="D130" s="237">
        <v>1646000</v>
      </c>
      <c r="E130" s="2">
        <v>0</v>
      </c>
      <c r="F130" s="256">
        <v>2452250</v>
      </c>
      <c r="G130" s="256">
        <v>0</v>
      </c>
      <c r="H130" s="256">
        <f>SUM(E130:G130)</f>
        <v>2452250</v>
      </c>
    </row>
    <row r="131" spans="1:8" ht="24" customHeight="1">
      <c r="A131" s="1" t="s">
        <v>155</v>
      </c>
      <c r="B131" s="124" t="s">
        <v>174</v>
      </c>
      <c r="C131" s="23" t="s">
        <v>33</v>
      </c>
      <c r="D131" s="237">
        <v>120000</v>
      </c>
      <c r="E131" s="2">
        <v>0</v>
      </c>
      <c r="F131" s="256">
        <v>230000</v>
      </c>
      <c r="G131" s="256">
        <v>0</v>
      </c>
      <c r="H131" s="256">
        <f>SUM(E131:G131)</f>
        <v>230000</v>
      </c>
    </row>
    <row r="132" spans="1:8" ht="24" customHeight="1">
      <c r="A132" s="1" t="s">
        <v>159</v>
      </c>
      <c r="B132" s="124" t="s">
        <v>176</v>
      </c>
      <c r="C132" s="21" t="s">
        <v>52</v>
      </c>
      <c r="D132" s="237">
        <v>255000</v>
      </c>
      <c r="E132" s="8">
        <v>0</v>
      </c>
      <c r="F132" s="243">
        <v>282435</v>
      </c>
      <c r="G132" s="243">
        <v>0</v>
      </c>
      <c r="H132" s="256">
        <f>SUM(E132:G132)</f>
        <v>282435</v>
      </c>
    </row>
    <row r="133" spans="1:8" ht="12.75" customHeight="1">
      <c r="A133" s="1" t="s">
        <v>157</v>
      </c>
      <c r="B133" s="129"/>
      <c r="C133" s="12" t="s">
        <v>8</v>
      </c>
      <c r="D133" s="234">
        <v>12782000</v>
      </c>
      <c r="E133" s="7">
        <f>SUM(E129:E132)</f>
        <v>0</v>
      </c>
      <c r="F133" s="240">
        <f>SUM(F129:F132)</f>
        <v>15480863</v>
      </c>
      <c r="G133" s="240">
        <f>SUM(G129:G132)</f>
        <v>0</v>
      </c>
      <c r="H133" s="240">
        <f>SUM(H129:H132)</f>
        <v>15480863</v>
      </c>
    </row>
    <row r="134" spans="1:8" ht="12.75">
      <c r="A134" s="1" t="s">
        <v>100</v>
      </c>
      <c r="B134" s="131"/>
      <c r="C134" s="342" t="s">
        <v>10</v>
      </c>
      <c r="D134" s="343"/>
      <c r="E134" s="343"/>
      <c r="F134" s="343"/>
      <c r="G134" s="343"/>
      <c r="H134" s="343"/>
    </row>
    <row r="135" spans="1:8" ht="25.5">
      <c r="A135" s="1" t="s">
        <v>100</v>
      </c>
      <c r="B135" s="124" t="s">
        <v>177</v>
      </c>
      <c r="C135" s="89" t="s">
        <v>223</v>
      </c>
      <c r="D135" s="235">
        <v>2467000</v>
      </c>
      <c r="E135" s="1">
        <v>0</v>
      </c>
      <c r="F135" s="254">
        <v>2963694</v>
      </c>
      <c r="G135" s="254">
        <v>0</v>
      </c>
      <c r="H135" s="258">
        <f>SUM(E135:G135)</f>
        <v>2963694</v>
      </c>
    </row>
    <row r="136" spans="1:8" ht="25.5">
      <c r="A136" s="1" t="s">
        <v>100</v>
      </c>
      <c r="B136" s="124" t="s">
        <v>177</v>
      </c>
      <c r="C136" s="89" t="s">
        <v>220</v>
      </c>
      <c r="D136" s="235">
        <v>50000</v>
      </c>
      <c r="E136" s="1">
        <v>0</v>
      </c>
      <c r="F136" s="254">
        <v>55074</v>
      </c>
      <c r="G136" s="254">
        <v>0</v>
      </c>
      <c r="H136" s="258">
        <f>SUM(E136:G136)</f>
        <v>55074</v>
      </c>
    </row>
    <row r="137" spans="1:8" ht="12.75">
      <c r="A137" s="1"/>
      <c r="B137" s="124"/>
      <c r="C137" s="89" t="s">
        <v>236</v>
      </c>
      <c r="D137" s="235">
        <v>0</v>
      </c>
      <c r="E137" s="1"/>
      <c r="F137" s="254">
        <v>335250</v>
      </c>
      <c r="G137" s="254"/>
      <c r="H137" s="258">
        <f>SUM(E137:G137)</f>
        <v>335250</v>
      </c>
    </row>
    <row r="138" spans="1:8" ht="12.75" customHeight="1">
      <c r="A138" s="1" t="s">
        <v>100</v>
      </c>
      <c r="B138" s="129" t="s">
        <v>177</v>
      </c>
      <c r="C138" s="12" t="s">
        <v>10</v>
      </c>
      <c r="D138" s="234">
        <v>2517000</v>
      </c>
      <c r="E138" s="7">
        <f>(E135+E136)</f>
        <v>0</v>
      </c>
      <c r="F138" s="240">
        <f>SUM(F135:F137)</f>
        <v>3354018</v>
      </c>
      <c r="G138" s="240">
        <f>SUM(G135:G137)</f>
        <v>0</v>
      </c>
      <c r="H138" s="240">
        <f>SUM(H135:H137)</f>
        <v>3354018</v>
      </c>
    </row>
    <row r="139" spans="1:8" ht="12.75">
      <c r="A139" s="1"/>
      <c r="B139" s="124"/>
      <c r="C139" s="19"/>
      <c r="D139" s="19"/>
      <c r="E139" s="1"/>
      <c r="F139" s="1"/>
      <c r="G139" s="1"/>
      <c r="H139" s="9"/>
    </row>
    <row r="140" spans="1:8" ht="12.75">
      <c r="A140" s="1" t="s">
        <v>102</v>
      </c>
      <c r="B140" s="130"/>
      <c r="C140" s="19" t="s">
        <v>30</v>
      </c>
      <c r="D140" s="19"/>
      <c r="E140" s="1"/>
      <c r="F140" s="1"/>
      <c r="G140" s="1"/>
      <c r="H140" s="9"/>
    </row>
    <row r="141" spans="1:8" ht="12.75">
      <c r="A141" s="1" t="s">
        <v>161</v>
      </c>
      <c r="B141" s="124" t="s">
        <v>179</v>
      </c>
      <c r="C141" s="6" t="s">
        <v>11</v>
      </c>
      <c r="D141" s="235">
        <v>10000</v>
      </c>
      <c r="E141" s="1">
        <v>0</v>
      </c>
      <c r="F141" s="235">
        <v>10000</v>
      </c>
      <c r="G141" s="1">
        <v>0</v>
      </c>
      <c r="H141" s="258">
        <f>SUM(E141:G141)</f>
        <v>10000</v>
      </c>
    </row>
    <row r="142" spans="1:9" ht="12.75">
      <c r="A142" s="1" t="s">
        <v>158</v>
      </c>
      <c r="B142" s="124" t="s">
        <v>178</v>
      </c>
      <c r="C142" s="6" t="s">
        <v>12</v>
      </c>
      <c r="D142" s="235">
        <v>25000</v>
      </c>
      <c r="E142" s="1">
        <v>0</v>
      </c>
      <c r="F142" s="235">
        <v>25000</v>
      </c>
      <c r="G142" s="1">
        <v>0</v>
      </c>
      <c r="H142" s="258">
        <f aca="true" t="shared" si="3" ref="H142:H156">SUM(E142:G142)</f>
        <v>25000</v>
      </c>
      <c r="I142" s="31"/>
    </row>
    <row r="143" spans="1:8" ht="12.75">
      <c r="A143" s="1" t="s">
        <v>161</v>
      </c>
      <c r="B143" s="124" t="s">
        <v>179</v>
      </c>
      <c r="C143" s="36" t="s">
        <v>13</v>
      </c>
      <c r="D143" s="235">
        <v>10000</v>
      </c>
      <c r="E143" s="1">
        <v>0</v>
      </c>
      <c r="F143" s="235">
        <v>10000</v>
      </c>
      <c r="G143" s="1">
        <v>0</v>
      </c>
      <c r="H143" s="258">
        <f t="shared" si="3"/>
        <v>10000</v>
      </c>
    </row>
    <row r="144" spans="1:8" ht="12.75">
      <c r="A144" s="1" t="s">
        <v>161</v>
      </c>
      <c r="B144" s="124" t="s">
        <v>179</v>
      </c>
      <c r="C144" s="6" t="s">
        <v>14</v>
      </c>
      <c r="D144" s="235">
        <v>53000</v>
      </c>
      <c r="E144" s="1">
        <v>0</v>
      </c>
      <c r="F144" s="235">
        <v>53000</v>
      </c>
      <c r="G144" s="1">
        <v>0</v>
      </c>
      <c r="H144" s="258">
        <f t="shared" si="3"/>
        <v>53000</v>
      </c>
    </row>
    <row r="145" spans="1:8" ht="12.75">
      <c r="A145" s="1" t="s">
        <v>158</v>
      </c>
      <c r="B145" s="124" t="s">
        <v>178</v>
      </c>
      <c r="C145" s="6" t="s">
        <v>15</v>
      </c>
      <c r="D145" s="235">
        <v>47000</v>
      </c>
      <c r="E145" s="1">
        <v>0</v>
      </c>
      <c r="F145" s="235">
        <v>47000</v>
      </c>
      <c r="G145" s="1">
        <v>0</v>
      </c>
      <c r="H145" s="258">
        <f t="shared" si="3"/>
        <v>47000</v>
      </c>
    </row>
    <row r="146" spans="1:8" ht="12.75">
      <c r="A146" s="1" t="s">
        <v>158</v>
      </c>
      <c r="B146" s="124" t="s">
        <v>178</v>
      </c>
      <c r="C146" s="6" t="s">
        <v>16</v>
      </c>
      <c r="D146" s="235">
        <v>74000</v>
      </c>
      <c r="E146" s="1">
        <v>0</v>
      </c>
      <c r="F146" s="235">
        <v>74000</v>
      </c>
      <c r="G146" s="1">
        <v>0</v>
      </c>
      <c r="H146" s="258">
        <f t="shared" si="3"/>
        <v>74000</v>
      </c>
    </row>
    <row r="147" spans="1:8" ht="12.75">
      <c r="A147" s="1" t="s">
        <v>163</v>
      </c>
      <c r="B147" s="124" t="s">
        <v>184</v>
      </c>
      <c r="C147" s="6" t="s">
        <v>19</v>
      </c>
      <c r="D147" s="235">
        <v>450000</v>
      </c>
      <c r="E147" s="1">
        <v>0</v>
      </c>
      <c r="F147" s="235">
        <v>450000</v>
      </c>
      <c r="G147" s="1">
        <v>0</v>
      </c>
      <c r="H147" s="258">
        <f t="shared" si="3"/>
        <v>450000</v>
      </c>
    </row>
    <row r="148" spans="1:8" ht="12.75">
      <c r="A148" s="1" t="s">
        <v>163</v>
      </c>
      <c r="B148" s="124" t="s">
        <v>184</v>
      </c>
      <c r="C148" s="6" t="s">
        <v>20</v>
      </c>
      <c r="D148" s="235">
        <v>100000</v>
      </c>
      <c r="E148" s="1">
        <v>0</v>
      </c>
      <c r="F148" s="235">
        <v>100000</v>
      </c>
      <c r="G148" s="1">
        <v>0</v>
      </c>
      <c r="H148" s="258">
        <f t="shared" si="3"/>
        <v>100000</v>
      </c>
    </row>
    <row r="149" spans="1:8" ht="12.75">
      <c r="A149" s="1" t="s">
        <v>163</v>
      </c>
      <c r="B149" s="124" t="s">
        <v>184</v>
      </c>
      <c r="C149" s="6" t="s">
        <v>21</v>
      </c>
      <c r="D149" s="235">
        <v>200000</v>
      </c>
      <c r="E149" s="1">
        <v>0</v>
      </c>
      <c r="F149" s="235">
        <v>200000</v>
      </c>
      <c r="G149" s="1">
        <v>0</v>
      </c>
      <c r="H149" s="258">
        <f t="shared" si="3"/>
        <v>200000</v>
      </c>
    </row>
    <row r="150" spans="1:8" ht="12.75">
      <c r="A150" s="1" t="s">
        <v>162</v>
      </c>
      <c r="B150" s="124" t="s">
        <v>185</v>
      </c>
      <c r="C150" s="6" t="s">
        <v>22</v>
      </c>
      <c r="D150" s="235">
        <v>30000</v>
      </c>
      <c r="E150" s="1">
        <v>0</v>
      </c>
      <c r="F150" s="235">
        <v>30000</v>
      </c>
      <c r="G150" s="1">
        <v>0</v>
      </c>
      <c r="H150" s="258">
        <f t="shared" si="3"/>
        <v>30000</v>
      </c>
    </row>
    <row r="151" spans="1:8" ht="12.75">
      <c r="A151" s="1" t="s">
        <v>167</v>
      </c>
      <c r="B151" s="124" t="s">
        <v>186</v>
      </c>
      <c r="C151" s="16" t="s">
        <v>23</v>
      </c>
      <c r="D151" s="248">
        <v>377000</v>
      </c>
      <c r="E151" s="1">
        <v>0</v>
      </c>
      <c r="F151" s="248">
        <v>377000</v>
      </c>
      <c r="G151" s="1">
        <v>0</v>
      </c>
      <c r="H151" s="258">
        <f t="shared" si="3"/>
        <v>377000</v>
      </c>
    </row>
    <row r="152" spans="1:8" ht="12.75">
      <c r="A152" s="1" t="s">
        <v>165</v>
      </c>
      <c r="B152" s="124" t="s">
        <v>187</v>
      </c>
      <c r="C152" s="6" t="s">
        <v>24</v>
      </c>
      <c r="D152" s="235">
        <v>10000</v>
      </c>
      <c r="E152" s="1">
        <v>0</v>
      </c>
      <c r="F152" s="235">
        <v>10000</v>
      </c>
      <c r="G152" s="1">
        <v>0</v>
      </c>
      <c r="H152" s="258">
        <f t="shared" si="3"/>
        <v>10000</v>
      </c>
    </row>
    <row r="153" spans="1:8" ht="12.75">
      <c r="A153" s="1"/>
      <c r="B153" s="124"/>
      <c r="C153" s="6" t="s">
        <v>25</v>
      </c>
      <c r="D153" s="235">
        <v>50000</v>
      </c>
      <c r="E153" s="1">
        <v>0</v>
      </c>
      <c r="F153" s="235">
        <v>50000</v>
      </c>
      <c r="G153" s="1">
        <v>0</v>
      </c>
      <c r="H153" s="258">
        <f t="shared" si="3"/>
        <v>50000</v>
      </c>
    </row>
    <row r="154" spans="1:8" ht="12.75">
      <c r="A154" s="1"/>
      <c r="B154" s="124"/>
      <c r="C154" s="6" t="s">
        <v>26</v>
      </c>
      <c r="D154" s="235">
        <v>4000</v>
      </c>
      <c r="E154" s="1">
        <v>0</v>
      </c>
      <c r="F154" s="235">
        <v>4000</v>
      </c>
      <c r="G154" s="1">
        <v>0</v>
      </c>
      <c r="H154" s="258">
        <f t="shared" si="3"/>
        <v>4000</v>
      </c>
    </row>
    <row r="155" spans="1:8" ht="12.75">
      <c r="A155" s="1" t="s">
        <v>102</v>
      </c>
      <c r="B155" s="124"/>
      <c r="C155" s="6" t="s">
        <v>27</v>
      </c>
      <c r="D155" s="235">
        <v>1440000</v>
      </c>
      <c r="E155" s="1">
        <v>0</v>
      </c>
      <c r="F155" s="254">
        <f>SUM(F141:F154)</f>
        <v>1440000</v>
      </c>
      <c r="G155" s="1">
        <v>0</v>
      </c>
      <c r="H155" s="258">
        <f t="shared" si="3"/>
        <v>1440000</v>
      </c>
    </row>
    <row r="156" spans="1:8" ht="12.75">
      <c r="A156" s="1" t="s">
        <v>166</v>
      </c>
      <c r="B156" s="124"/>
      <c r="C156" s="6" t="s">
        <v>40</v>
      </c>
      <c r="D156" s="235">
        <v>389000</v>
      </c>
      <c r="E156" s="1">
        <v>0</v>
      </c>
      <c r="F156" s="254">
        <v>389000</v>
      </c>
      <c r="G156" s="1">
        <v>0</v>
      </c>
      <c r="H156" s="258">
        <f t="shared" si="3"/>
        <v>389000</v>
      </c>
    </row>
    <row r="157" spans="1:8" ht="12.75" customHeight="1">
      <c r="A157" s="1" t="s">
        <v>102</v>
      </c>
      <c r="C157" s="12" t="s">
        <v>29</v>
      </c>
      <c r="D157" s="234">
        <v>1829000</v>
      </c>
      <c r="E157" s="7">
        <f>(E155+E156)</f>
        <v>0</v>
      </c>
      <c r="F157" s="240">
        <f>(F155+F156)</f>
        <v>1829000</v>
      </c>
      <c r="G157" s="7">
        <f>(G155+G156)</f>
        <v>0</v>
      </c>
      <c r="H157" s="240">
        <f>(H155+H156)</f>
        <v>1829000</v>
      </c>
    </row>
    <row r="158" spans="1:9" s="81" customFormat="1" ht="27.75" customHeight="1">
      <c r="A158" s="33"/>
      <c r="B158" s="288" t="s">
        <v>255</v>
      </c>
      <c r="C158" s="289"/>
      <c r="D158" s="240">
        <v>17128000</v>
      </c>
      <c r="E158" s="7">
        <f>SUM(E133,E138,E157)</f>
        <v>0</v>
      </c>
      <c r="F158" s="240">
        <f>(F133+F138+F157)</f>
        <v>20663881</v>
      </c>
      <c r="G158" s="240">
        <f>(G133+G138+G157)</f>
        <v>0</v>
      </c>
      <c r="H158" s="240">
        <f>(H133+H138+H157)</f>
        <v>20663881</v>
      </c>
      <c r="I158" s="30"/>
    </row>
    <row r="159" spans="1:9" s="95" customFormat="1" ht="24.75" customHeight="1">
      <c r="A159" s="9"/>
      <c r="B159" s="350" t="s">
        <v>208</v>
      </c>
      <c r="C159" s="350"/>
      <c r="D159" s="252">
        <v>19446000</v>
      </c>
      <c r="E159" s="172">
        <f>SUM(E125,E158)</f>
        <v>0</v>
      </c>
      <c r="F159" s="252">
        <f>SUM(F125,F158)</f>
        <v>23002726</v>
      </c>
      <c r="G159" s="252">
        <f>SUM(G125,G158)</f>
        <v>0</v>
      </c>
      <c r="H159" s="252">
        <f>SUM(H125,H158)</f>
        <v>23002726</v>
      </c>
      <c r="I159" s="31"/>
    </row>
    <row r="160" spans="1:8" ht="24.75" customHeight="1">
      <c r="A160" s="347" t="s">
        <v>34</v>
      </c>
      <c r="B160" s="348"/>
      <c r="C160" s="349"/>
      <c r="D160" s="253">
        <v>124829000</v>
      </c>
      <c r="E160" s="253">
        <f>SUM(E120+E159)</f>
        <v>113328683</v>
      </c>
      <c r="F160" s="253">
        <f>(F125+F158)</f>
        <v>23002726</v>
      </c>
      <c r="G160" s="253">
        <f>SUM(G120,G159)</f>
        <v>0</v>
      </c>
      <c r="H160" s="253">
        <f>SUM(E160:G160)</f>
        <v>136331409</v>
      </c>
    </row>
    <row r="161" spans="8:9" ht="12.75">
      <c r="H161" s="37"/>
      <c r="I161" s="31"/>
    </row>
    <row r="162" spans="1:9" s="24" customFormat="1" ht="12.75">
      <c r="A162" s="345" t="s">
        <v>253</v>
      </c>
      <c r="B162" s="346"/>
      <c r="C162" s="346"/>
      <c r="D162" s="163"/>
      <c r="E162"/>
      <c r="F162"/>
      <c r="G162"/>
      <c r="H162" s="37"/>
      <c r="I162" s="137"/>
    </row>
    <row r="163" ht="12.75">
      <c r="H163" s="37"/>
    </row>
    <row r="164" ht="12.75">
      <c r="H164" s="37"/>
    </row>
    <row r="165" ht="12.75">
      <c r="H165" s="37"/>
    </row>
    <row r="166" spans="3:8" ht="12.75">
      <c r="C166" s="28"/>
      <c r="D166" s="164"/>
      <c r="E166" s="339" t="s">
        <v>191</v>
      </c>
      <c r="F166" s="339"/>
      <c r="G166" s="339"/>
      <c r="H166" s="37"/>
    </row>
    <row r="167" spans="3:8" ht="12.75">
      <c r="C167" s="28"/>
      <c r="D167" s="164"/>
      <c r="E167" s="339" t="s">
        <v>0</v>
      </c>
      <c r="F167" s="339"/>
      <c r="G167" s="339"/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spans="7:8" ht="12.75">
      <c r="G181" s="122"/>
      <c r="H181" s="37"/>
    </row>
    <row r="182" spans="7:8" ht="12.75">
      <c r="G182" s="122"/>
      <c r="H182" s="37"/>
    </row>
    <row r="183" spans="7:8" ht="12.75">
      <c r="G183" s="122"/>
      <c r="H183" s="37"/>
    </row>
    <row r="184" spans="7:8" ht="12.75">
      <c r="G184" s="122"/>
      <c r="H184" s="37"/>
    </row>
    <row r="185" spans="7:8" ht="12.75">
      <c r="G185" s="122"/>
      <c r="H185" s="37"/>
    </row>
    <row r="186" spans="7:8" ht="12.75">
      <c r="G186" s="122"/>
      <c r="H186" s="37"/>
    </row>
    <row r="187" spans="7:8" ht="12.75">
      <c r="G187" s="122"/>
      <c r="H187" s="37"/>
    </row>
    <row r="188" spans="7:8" ht="12.75">
      <c r="G188" s="122"/>
      <c r="H188" s="37"/>
    </row>
    <row r="189" spans="7:8" ht="12.75">
      <c r="G189" s="122"/>
      <c r="H189" s="37"/>
    </row>
    <row r="190" spans="7:8" ht="12.75">
      <c r="G190" s="122"/>
      <c r="H190" s="37"/>
    </row>
    <row r="191" spans="7:8" ht="12.75">
      <c r="G191" s="122"/>
      <c r="H191" s="37"/>
    </row>
    <row r="192" spans="7:8" ht="12.75">
      <c r="G192" s="122"/>
      <c r="H192" s="37"/>
    </row>
    <row r="193" spans="7:8" ht="12.75">
      <c r="G193" s="122"/>
      <c r="H193" s="37"/>
    </row>
    <row r="194" spans="7:8" ht="12.75">
      <c r="G194" s="122"/>
      <c r="H194" s="37"/>
    </row>
    <row r="195" spans="7:8" ht="12.75">
      <c r="G195" s="122"/>
      <c r="H195" s="37"/>
    </row>
    <row r="196" spans="7:8" ht="12.75">
      <c r="G196" s="122"/>
      <c r="H196" s="37"/>
    </row>
    <row r="197" spans="7:8" ht="12.75">
      <c r="G197" s="122"/>
      <c r="H197" s="37"/>
    </row>
    <row r="198" spans="7:8" ht="12.75">
      <c r="G198" s="122"/>
      <c r="H198" s="37"/>
    </row>
    <row r="199" spans="7:8" ht="12.75">
      <c r="G199" s="122"/>
      <c r="H199" s="37"/>
    </row>
    <row r="200" spans="7:8" ht="12.75">
      <c r="G200" s="122"/>
      <c r="H200" s="37"/>
    </row>
    <row r="201" spans="7:8" ht="12.75">
      <c r="G201" s="122"/>
      <c r="H201" s="37"/>
    </row>
    <row r="202" spans="7:8" ht="12.75">
      <c r="G202" s="122"/>
      <c r="H202" s="37"/>
    </row>
    <row r="203" spans="7:8" ht="12.75">
      <c r="G203" s="122"/>
      <c r="H203" s="37"/>
    </row>
    <row r="204" spans="7:8" ht="12.75">
      <c r="G204" s="122"/>
      <c r="H204" s="37"/>
    </row>
    <row r="205" spans="7:8" ht="12.75">
      <c r="G205" s="122"/>
      <c r="H205" s="37"/>
    </row>
    <row r="206" spans="7:8" ht="12.75">
      <c r="G206" s="122"/>
      <c r="H206" s="37"/>
    </row>
    <row r="207" spans="7:8" ht="12.75">
      <c r="G207" s="122"/>
      <c r="H207" s="37"/>
    </row>
    <row r="208" spans="7:8" ht="12.75">
      <c r="G208" s="122"/>
      <c r="H208" s="37"/>
    </row>
    <row r="209" spans="7:8" ht="12.75">
      <c r="G209" s="122"/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</sheetData>
  <sheetProtection/>
  <mergeCells count="42">
    <mergeCell ref="E167:G167"/>
    <mergeCell ref="B36:C36"/>
    <mergeCell ref="E166:G166"/>
    <mergeCell ref="C100:H100"/>
    <mergeCell ref="A162:C162"/>
    <mergeCell ref="A160:C160"/>
    <mergeCell ref="B107:H107"/>
    <mergeCell ref="C134:H134"/>
    <mergeCell ref="B159:C159"/>
    <mergeCell ref="B158:C158"/>
    <mergeCell ref="B125:C125"/>
    <mergeCell ref="B94:C94"/>
    <mergeCell ref="B70:H70"/>
    <mergeCell ref="B105:C105"/>
    <mergeCell ref="B120:C120"/>
    <mergeCell ref="B43:C43"/>
    <mergeCell ref="B119:C119"/>
    <mergeCell ref="B33:C33"/>
    <mergeCell ref="B31:C31"/>
    <mergeCell ref="B34:C34"/>
    <mergeCell ref="B35:C35"/>
    <mergeCell ref="B40:H40"/>
    <mergeCell ref="B122:H122"/>
    <mergeCell ref="A1:H1"/>
    <mergeCell ref="A2:H2"/>
    <mergeCell ref="B6:C6"/>
    <mergeCell ref="B20:C20"/>
    <mergeCell ref="B127:H127"/>
    <mergeCell ref="B96:H96"/>
    <mergeCell ref="B45:H45"/>
    <mergeCell ref="A38:H38"/>
    <mergeCell ref="B68:C68"/>
    <mergeCell ref="B5:H5"/>
    <mergeCell ref="B25:C25"/>
    <mergeCell ref="B30:C30"/>
    <mergeCell ref="B3:C3"/>
    <mergeCell ref="B9:C9"/>
    <mergeCell ref="A4:H4"/>
    <mergeCell ref="B22:H22"/>
    <mergeCell ref="B11:H11"/>
    <mergeCell ref="B19:C19"/>
    <mergeCell ref="B27:H27"/>
  </mergeCells>
  <printOptions headings="1" horizontalCentered="1"/>
  <pageMargins left="0.2362204724409449" right="0.2362204724409449" top="0.7480314960629921" bottom="0.7480314960629921" header="0.31496062992125984" footer="0.31496062992125984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0">
      <selection activeCell="I22" sqref="I22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74" customWidth="1"/>
    <col min="5" max="5" width="12.7109375" style="74" customWidth="1"/>
    <col min="6" max="6" width="13.7109375" style="81" customWidth="1"/>
    <col min="7" max="7" width="13.7109375" style="0" customWidth="1"/>
    <col min="9" max="9" width="15.7109375" style="82" customWidth="1"/>
  </cols>
  <sheetData>
    <row r="1" spans="1:9" s="40" customFormat="1" ht="49.5" customHeight="1">
      <c r="A1" s="355" t="s">
        <v>244</v>
      </c>
      <c r="B1" s="355"/>
      <c r="C1" s="355"/>
      <c r="D1" s="355"/>
      <c r="E1" s="355"/>
      <c r="F1" s="355"/>
      <c r="G1" s="355"/>
      <c r="H1" s="355"/>
      <c r="I1" s="355"/>
    </row>
    <row r="2" spans="1:9" s="40" customFormat="1" ht="14.25" customHeight="1">
      <c r="A2" s="359" t="s">
        <v>4</v>
      </c>
      <c r="B2" s="359"/>
      <c r="C2" s="359"/>
      <c r="D2" s="359"/>
      <c r="E2" s="359"/>
      <c r="F2" s="359"/>
      <c r="G2" s="359"/>
      <c r="H2" s="359"/>
      <c r="I2" s="359"/>
    </row>
    <row r="3" spans="1:9" s="42" customFormat="1" ht="65.25" customHeight="1">
      <c r="A3" s="157" t="s">
        <v>53</v>
      </c>
      <c r="B3" s="356" t="s">
        <v>54</v>
      </c>
      <c r="C3" s="356"/>
      <c r="D3" s="41" t="s">
        <v>55</v>
      </c>
      <c r="E3" s="41" t="s">
        <v>239</v>
      </c>
      <c r="F3" s="140" t="s">
        <v>240</v>
      </c>
      <c r="G3" s="140" t="s">
        <v>241</v>
      </c>
      <c r="H3" s="140" t="s">
        <v>242</v>
      </c>
      <c r="I3" s="140" t="s">
        <v>243</v>
      </c>
    </row>
    <row r="4" spans="1:9" s="46" customFormat="1" ht="12.75" customHeight="1">
      <c r="A4" s="352" t="s">
        <v>43</v>
      </c>
      <c r="B4" s="353"/>
      <c r="C4" s="353"/>
      <c r="D4" s="354"/>
      <c r="E4" s="171"/>
      <c r="F4" s="43"/>
      <c r="G4" s="44"/>
      <c r="H4" s="44"/>
      <c r="I4" s="45"/>
    </row>
    <row r="5" spans="1:9" s="46" customFormat="1" ht="25.5">
      <c r="A5" s="47" t="s">
        <v>56</v>
      </c>
      <c r="B5" s="47" t="s">
        <v>57</v>
      </c>
      <c r="C5" s="48"/>
      <c r="D5" s="49" t="s">
        <v>58</v>
      </c>
      <c r="E5" s="49"/>
      <c r="F5" s="50"/>
      <c r="G5" s="50"/>
      <c r="H5" s="228">
        <v>0</v>
      </c>
      <c r="I5" s="286">
        <f>SUM(F5:H5)</f>
        <v>0</v>
      </c>
    </row>
    <row r="6" spans="1:9" s="46" customFormat="1" ht="25.5">
      <c r="A6" s="51"/>
      <c r="B6" s="51"/>
      <c r="C6" s="52" t="s">
        <v>59</v>
      </c>
      <c r="D6" s="53" t="s">
        <v>60</v>
      </c>
      <c r="E6" s="53"/>
      <c r="F6" s="54"/>
      <c r="G6" s="54"/>
      <c r="H6" s="54">
        <v>0</v>
      </c>
      <c r="I6" s="287">
        <f>SUM(F6:H6)</f>
        <v>0</v>
      </c>
    </row>
    <row r="7" spans="1:9" s="46" customFormat="1" ht="25.5">
      <c r="A7" s="47" t="s">
        <v>61</v>
      </c>
      <c r="B7" s="47" t="s">
        <v>62</v>
      </c>
      <c r="C7" s="48"/>
      <c r="D7" s="49" t="s">
        <v>63</v>
      </c>
      <c r="E7" s="49"/>
      <c r="F7" s="56"/>
      <c r="G7" s="56"/>
      <c r="H7" s="56">
        <v>0</v>
      </c>
      <c r="I7" s="72">
        <f>I8</f>
        <v>0</v>
      </c>
    </row>
    <row r="8" spans="1:9" s="46" customFormat="1" ht="38.25">
      <c r="A8" s="57"/>
      <c r="B8" s="57"/>
      <c r="C8" s="52" t="s">
        <v>64</v>
      </c>
      <c r="D8" s="53" t="s">
        <v>65</v>
      </c>
      <c r="E8" s="53"/>
      <c r="F8" s="55"/>
      <c r="G8" s="58"/>
      <c r="H8" s="58">
        <v>0</v>
      </c>
      <c r="I8" s="287"/>
    </row>
    <row r="9" spans="1:9" s="46" customFormat="1" ht="15">
      <c r="A9" s="47" t="s">
        <v>66</v>
      </c>
      <c r="B9" s="47" t="s">
        <v>67</v>
      </c>
      <c r="C9" s="48"/>
      <c r="D9" s="49" t="s">
        <v>68</v>
      </c>
      <c r="E9" s="49"/>
      <c r="F9" s="56"/>
      <c r="G9" s="56"/>
      <c r="H9" s="56">
        <v>0</v>
      </c>
      <c r="I9" s="72">
        <f>I10</f>
        <v>0</v>
      </c>
    </row>
    <row r="10" spans="1:9" s="46" customFormat="1" ht="15">
      <c r="A10" s="57"/>
      <c r="B10" s="57"/>
      <c r="C10" s="52" t="s">
        <v>69</v>
      </c>
      <c r="D10" s="53" t="s">
        <v>70</v>
      </c>
      <c r="E10" s="53"/>
      <c r="F10" s="55"/>
      <c r="G10" s="55"/>
      <c r="H10" s="55">
        <v>0</v>
      </c>
      <c r="I10" s="287">
        <f>I11</f>
        <v>0</v>
      </c>
    </row>
    <row r="11" spans="1:9" s="46" customFormat="1" ht="30" customHeight="1">
      <c r="A11" s="57"/>
      <c r="B11" s="59"/>
      <c r="C11" s="60"/>
      <c r="D11" s="53" t="s">
        <v>71</v>
      </c>
      <c r="E11" s="53"/>
      <c r="F11" s="54"/>
      <c r="G11" s="58"/>
      <c r="H11" s="58">
        <v>0</v>
      </c>
      <c r="I11" s="287"/>
    </row>
    <row r="12" spans="1:9" s="46" customFormat="1" ht="30" customHeight="1">
      <c r="A12" s="47" t="s">
        <v>72</v>
      </c>
      <c r="B12" s="47" t="s">
        <v>73</v>
      </c>
      <c r="C12" s="48"/>
      <c r="D12" s="49" t="s">
        <v>74</v>
      </c>
      <c r="E12" s="266">
        <v>2632000</v>
      </c>
      <c r="F12" s="56">
        <v>2154888</v>
      </c>
      <c r="G12" s="56">
        <v>435083</v>
      </c>
      <c r="H12" s="56">
        <v>0</v>
      </c>
      <c r="I12" s="72">
        <f>SUM(F12:H12)</f>
        <v>2589971</v>
      </c>
    </row>
    <row r="13" spans="1:9" s="46" customFormat="1" ht="18.75" customHeight="1">
      <c r="A13" s="61"/>
      <c r="B13" s="61"/>
      <c r="C13" s="52" t="s">
        <v>75</v>
      </c>
      <c r="D13" s="53" t="s">
        <v>76</v>
      </c>
      <c r="E13" s="267"/>
      <c r="F13" s="54"/>
      <c r="G13" s="54"/>
      <c r="H13" s="54">
        <v>0</v>
      </c>
      <c r="I13" s="287">
        <v>0</v>
      </c>
    </row>
    <row r="14" spans="1:9" s="46" customFormat="1" ht="18.75" customHeight="1">
      <c r="A14" s="61"/>
      <c r="B14" s="61"/>
      <c r="C14" s="52" t="s">
        <v>77</v>
      </c>
      <c r="D14" s="53" t="s">
        <v>78</v>
      </c>
      <c r="E14" s="267"/>
      <c r="F14" s="54"/>
      <c r="G14" s="54"/>
      <c r="H14" s="54">
        <v>0</v>
      </c>
      <c r="I14" s="287">
        <f>SUM(F14:H14)</f>
        <v>0</v>
      </c>
    </row>
    <row r="15" spans="1:9" s="46" customFormat="1" ht="33.75" customHeight="1">
      <c r="A15" s="47" t="s">
        <v>79</v>
      </c>
      <c r="B15" s="47" t="s">
        <v>80</v>
      </c>
      <c r="C15" s="48"/>
      <c r="D15" s="49" t="s">
        <v>81</v>
      </c>
      <c r="E15" s="266"/>
      <c r="F15" s="56"/>
      <c r="G15" s="56"/>
      <c r="H15" s="56">
        <v>0</v>
      </c>
      <c r="I15" s="72">
        <f aca="true" t="shared" si="0" ref="I15:I22">SUM(F15:H15)</f>
        <v>0</v>
      </c>
    </row>
    <row r="16" spans="1:9" s="46" customFormat="1" ht="25.5">
      <c r="A16" s="61"/>
      <c r="B16" s="61"/>
      <c r="C16" s="52" t="s">
        <v>82</v>
      </c>
      <c r="D16" s="53" t="s">
        <v>83</v>
      </c>
      <c r="E16" s="267"/>
      <c r="F16" s="62"/>
      <c r="G16" s="54"/>
      <c r="H16" s="54">
        <v>0</v>
      </c>
      <c r="I16" s="287">
        <f t="shared" si="0"/>
        <v>0</v>
      </c>
    </row>
    <row r="17" spans="1:9" s="46" customFormat="1" ht="15">
      <c r="A17" s="47" t="s">
        <v>84</v>
      </c>
      <c r="B17" s="47" t="s">
        <v>85</v>
      </c>
      <c r="C17" s="48"/>
      <c r="D17" s="49" t="s">
        <v>86</v>
      </c>
      <c r="E17" s="266"/>
      <c r="F17" s="63"/>
      <c r="G17" s="63"/>
      <c r="H17" s="63">
        <v>0</v>
      </c>
      <c r="I17" s="72">
        <f t="shared" si="0"/>
        <v>0</v>
      </c>
    </row>
    <row r="18" spans="1:9" s="46" customFormat="1" ht="25.5">
      <c r="A18" s="61"/>
      <c r="B18" s="61"/>
      <c r="C18" s="52" t="s">
        <v>87</v>
      </c>
      <c r="D18" s="53" t="s">
        <v>88</v>
      </c>
      <c r="E18" s="267"/>
      <c r="F18" s="64"/>
      <c r="G18" s="54"/>
      <c r="H18" s="54">
        <v>0</v>
      </c>
      <c r="I18" s="287">
        <f t="shared" si="0"/>
        <v>0</v>
      </c>
    </row>
    <row r="19" spans="1:9" s="46" customFormat="1" ht="15.75">
      <c r="A19" s="65" t="s">
        <v>89</v>
      </c>
      <c r="B19" s="66"/>
      <c r="C19" s="66"/>
      <c r="D19" s="49" t="s">
        <v>90</v>
      </c>
      <c r="E19" s="266">
        <v>122197000</v>
      </c>
      <c r="F19" s="67">
        <v>111173795</v>
      </c>
      <c r="G19" s="67">
        <v>22567643</v>
      </c>
      <c r="H19" s="67">
        <v>0</v>
      </c>
      <c r="I19" s="72">
        <f t="shared" si="0"/>
        <v>133741438</v>
      </c>
    </row>
    <row r="20" spans="1:9" s="46" customFormat="1" ht="15.75">
      <c r="A20" s="68"/>
      <c r="B20" s="43"/>
      <c r="C20" s="43"/>
      <c r="D20" s="69" t="s">
        <v>91</v>
      </c>
      <c r="E20" s="108">
        <v>118550000</v>
      </c>
      <c r="F20" s="70">
        <v>107509352</v>
      </c>
      <c r="G20" s="70">
        <v>17605756</v>
      </c>
      <c r="H20" s="70">
        <v>0</v>
      </c>
      <c r="I20" s="287">
        <f t="shared" si="0"/>
        <v>125115108</v>
      </c>
    </row>
    <row r="21" spans="1:9" s="46" customFormat="1" ht="25.5">
      <c r="A21" s="68"/>
      <c r="B21" s="43"/>
      <c r="C21" s="43"/>
      <c r="D21" s="69" t="s">
        <v>92</v>
      </c>
      <c r="E21" s="108">
        <v>3647000</v>
      </c>
      <c r="F21" s="70">
        <v>3664443</v>
      </c>
      <c r="G21" s="70">
        <v>4961887</v>
      </c>
      <c r="H21" s="70">
        <v>0</v>
      </c>
      <c r="I21" s="287">
        <f t="shared" si="0"/>
        <v>8626330</v>
      </c>
    </row>
    <row r="22" spans="1:9" s="73" customFormat="1" ht="41.25" customHeight="1">
      <c r="A22" s="65"/>
      <c r="B22" s="65"/>
      <c r="C22" s="65"/>
      <c r="D22" s="71" t="s">
        <v>93</v>
      </c>
      <c r="E22" s="266">
        <v>124829000</v>
      </c>
      <c r="F22" s="72">
        <v>113328683</v>
      </c>
      <c r="G22" s="72">
        <v>23002726</v>
      </c>
      <c r="H22" s="72">
        <v>0</v>
      </c>
      <c r="I22" s="72">
        <f t="shared" si="0"/>
        <v>136331409</v>
      </c>
    </row>
    <row r="23" spans="4:9" s="42" customFormat="1" ht="12.75">
      <c r="D23" s="74"/>
      <c r="E23" s="74"/>
      <c r="F23" s="75"/>
      <c r="G23" s="76"/>
      <c r="H23" s="76"/>
      <c r="I23" s="77"/>
    </row>
    <row r="24" spans="1:9" ht="12.75">
      <c r="A24" s="357" t="s">
        <v>253</v>
      </c>
      <c r="B24" s="358"/>
      <c r="C24" s="358"/>
      <c r="D24" s="358"/>
      <c r="E24" s="166"/>
      <c r="F24" s="78"/>
      <c r="G24" s="79"/>
      <c r="H24" s="79"/>
      <c r="I24" s="80"/>
    </row>
    <row r="25" spans="6:9" ht="12.75">
      <c r="F25" s="351" t="s">
        <v>191</v>
      </c>
      <c r="G25" s="351"/>
      <c r="H25" s="351"/>
      <c r="I25" s="351"/>
    </row>
    <row r="26" spans="6:9" ht="12.75">
      <c r="F26" s="351" t="s">
        <v>0</v>
      </c>
      <c r="G26" s="351"/>
      <c r="H26" s="351"/>
      <c r="I26" s="351"/>
    </row>
  </sheetData>
  <sheetProtection/>
  <mergeCells count="7">
    <mergeCell ref="F25:I25"/>
    <mergeCell ref="F26:I26"/>
    <mergeCell ref="A4:D4"/>
    <mergeCell ref="A1:I1"/>
    <mergeCell ref="B3:C3"/>
    <mergeCell ref="A24:D24"/>
    <mergeCell ref="A2:I2"/>
  </mergeCells>
  <printOptions headings="1"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I6" sqref="I6:I8"/>
    </sheetView>
  </sheetViews>
  <sheetFormatPr defaultColWidth="9.140625" defaultRowHeight="12.75"/>
  <cols>
    <col min="1" max="1" width="5.57421875" style="42" customWidth="1"/>
    <col min="2" max="2" width="4.57421875" style="42" customWidth="1"/>
    <col min="3" max="3" width="5.7109375" style="42" customWidth="1"/>
    <col min="4" max="4" width="27.00390625" style="42" customWidth="1"/>
    <col min="5" max="5" width="12.7109375" style="42" customWidth="1"/>
    <col min="6" max="6" width="13.7109375" style="104" customWidth="1"/>
    <col min="7" max="7" width="13.7109375" style="42" customWidth="1"/>
    <col min="8" max="8" width="9.28125" style="42" bestFit="1" customWidth="1"/>
    <col min="9" max="9" width="13.7109375" style="42" customWidth="1"/>
  </cols>
  <sheetData>
    <row r="1" spans="1:9" s="83" customFormat="1" ht="55.5" customHeight="1">
      <c r="A1" s="355" t="s">
        <v>244</v>
      </c>
      <c r="B1" s="355"/>
      <c r="C1" s="355"/>
      <c r="D1" s="355"/>
      <c r="E1" s="355"/>
      <c r="F1" s="355"/>
      <c r="G1" s="355"/>
      <c r="H1" s="355"/>
      <c r="I1" s="355"/>
    </row>
    <row r="2" spans="1:9" s="83" customFormat="1" ht="15.75" customHeight="1">
      <c r="A2" s="359" t="s">
        <v>7</v>
      </c>
      <c r="B2" s="359"/>
      <c r="C2" s="359"/>
      <c r="D2" s="359"/>
      <c r="E2" s="359"/>
      <c r="F2" s="359"/>
      <c r="G2" s="359"/>
      <c r="H2" s="359"/>
      <c r="I2" s="359"/>
    </row>
    <row r="3" spans="1:9" s="74" customFormat="1" ht="56.25">
      <c r="A3" s="84" t="s">
        <v>94</v>
      </c>
      <c r="B3" s="361" t="s">
        <v>95</v>
      </c>
      <c r="C3" s="362"/>
      <c r="D3" s="85" t="s">
        <v>96</v>
      </c>
      <c r="E3" s="84" t="s">
        <v>239</v>
      </c>
      <c r="F3" s="140" t="s">
        <v>240</v>
      </c>
      <c r="G3" s="140" t="s">
        <v>241</v>
      </c>
      <c r="H3" s="140" t="s">
        <v>242</v>
      </c>
      <c r="I3" s="140" t="s">
        <v>243</v>
      </c>
    </row>
    <row r="4" spans="1:9" ht="25.5" customHeight="1">
      <c r="A4" s="59"/>
      <c r="B4" s="86"/>
      <c r="C4" s="86"/>
      <c r="D4" s="87" t="s">
        <v>43</v>
      </c>
      <c r="E4" s="169"/>
      <c r="F4" s="274"/>
      <c r="G4" s="274"/>
      <c r="H4" s="274"/>
      <c r="I4" s="155"/>
    </row>
    <row r="5" spans="1:9" ht="12.75">
      <c r="A5" s="59" t="s">
        <v>56</v>
      </c>
      <c r="B5" s="88"/>
      <c r="C5" s="88"/>
      <c r="D5" s="89" t="s">
        <v>97</v>
      </c>
      <c r="E5" s="173"/>
      <c r="F5" s="135"/>
      <c r="G5" s="134"/>
      <c r="H5" s="134"/>
      <c r="I5" s="154"/>
    </row>
    <row r="6" spans="1:9" ht="12.75">
      <c r="A6" s="59"/>
      <c r="B6" s="268" t="s">
        <v>98</v>
      </c>
      <c r="C6" s="88"/>
      <c r="D6" s="20" t="s">
        <v>99</v>
      </c>
      <c r="E6" s="173">
        <v>77504000</v>
      </c>
      <c r="F6" s="135">
        <v>72200813</v>
      </c>
      <c r="G6" s="134">
        <v>15480863</v>
      </c>
      <c r="H6" s="134">
        <v>0</v>
      </c>
      <c r="I6" s="154">
        <f>SUM(F6:G6)</f>
        <v>87681676</v>
      </c>
    </row>
    <row r="7" spans="1:9" ht="38.25">
      <c r="A7" s="59"/>
      <c r="B7" s="268" t="s">
        <v>100</v>
      </c>
      <c r="C7" s="88"/>
      <c r="D7" s="20" t="s">
        <v>101</v>
      </c>
      <c r="E7" s="173">
        <v>15263000</v>
      </c>
      <c r="F7" s="135">
        <v>15487208</v>
      </c>
      <c r="G7" s="134">
        <v>3354018</v>
      </c>
      <c r="H7" s="134">
        <v>0</v>
      </c>
      <c r="I7" s="90">
        <f>SUM(F7:G7)</f>
        <v>18841226</v>
      </c>
    </row>
    <row r="8" spans="1:9" ht="12.75">
      <c r="A8" s="59"/>
      <c r="B8" s="268" t="s">
        <v>102</v>
      </c>
      <c r="C8" s="88"/>
      <c r="D8" s="20" t="s">
        <v>103</v>
      </c>
      <c r="E8" s="173">
        <v>30314000</v>
      </c>
      <c r="F8" s="135">
        <v>25640662</v>
      </c>
      <c r="G8" s="134">
        <v>4167845</v>
      </c>
      <c r="H8" s="134">
        <v>0</v>
      </c>
      <c r="I8" s="154">
        <f>SUM(F8:G8)</f>
        <v>29808507</v>
      </c>
    </row>
    <row r="9" spans="1:9" ht="25.5">
      <c r="A9" s="59"/>
      <c r="B9" s="268" t="s">
        <v>104</v>
      </c>
      <c r="C9" s="88"/>
      <c r="D9" s="91" t="s">
        <v>105</v>
      </c>
      <c r="E9" s="173"/>
      <c r="F9" s="135"/>
      <c r="G9" s="134"/>
      <c r="H9" s="134">
        <v>0</v>
      </c>
      <c r="I9" s="154"/>
    </row>
    <row r="10" spans="1:9" ht="12.75">
      <c r="A10" s="59"/>
      <c r="B10" s="268"/>
      <c r="C10" s="268" t="s">
        <v>106</v>
      </c>
      <c r="D10" s="89" t="s">
        <v>107</v>
      </c>
      <c r="E10" s="173"/>
      <c r="F10" s="135"/>
      <c r="G10" s="134"/>
      <c r="H10" s="134">
        <v>0</v>
      </c>
      <c r="I10" s="154"/>
    </row>
    <row r="11" spans="1:9" s="95" customFormat="1" ht="30">
      <c r="A11" s="92"/>
      <c r="B11" s="269"/>
      <c r="C11" s="93"/>
      <c r="D11" s="94" t="s">
        <v>108</v>
      </c>
      <c r="E11" s="275">
        <f>SUM(E6:E10)</f>
        <v>123081000</v>
      </c>
      <c r="F11" s="153">
        <f>SUM(F6:F10)</f>
        <v>113328683</v>
      </c>
      <c r="G11" s="153">
        <f>SUM(G6:G10)</f>
        <v>23002726</v>
      </c>
      <c r="H11" s="153">
        <f>SUM(H6:H10)</f>
        <v>0</v>
      </c>
      <c r="I11" s="156">
        <f>SUM(F11:H11)</f>
        <v>136331409</v>
      </c>
    </row>
    <row r="12" spans="1:9" ht="25.5" customHeight="1">
      <c r="A12" s="61"/>
      <c r="B12" s="270"/>
      <c r="C12" s="86"/>
      <c r="D12" s="87" t="s">
        <v>168</v>
      </c>
      <c r="E12" s="169"/>
      <c r="F12" s="98"/>
      <c r="G12" s="98"/>
      <c r="H12" s="98"/>
      <c r="I12" s="98"/>
    </row>
    <row r="13" spans="1:9" ht="12.75">
      <c r="A13" s="61" t="s">
        <v>61</v>
      </c>
      <c r="B13" s="271"/>
      <c r="C13" s="96"/>
      <c r="D13" s="53" t="s">
        <v>109</v>
      </c>
      <c r="E13" s="267"/>
      <c r="F13" s="98"/>
      <c r="G13" s="90"/>
      <c r="H13" s="90">
        <v>0</v>
      </c>
      <c r="I13" s="90">
        <v>0</v>
      </c>
    </row>
    <row r="14" spans="1:9" ht="12.75">
      <c r="A14" s="61"/>
      <c r="B14" s="272" t="s">
        <v>110</v>
      </c>
      <c r="C14" s="97"/>
      <c r="D14" s="20" t="s">
        <v>111</v>
      </c>
      <c r="E14" s="173"/>
      <c r="F14" s="98"/>
      <c r="G14" s="90"/>
      <c r="H14" s="90">
        <v>0</v>
      </c>
      <c r="I14" s="90">
        <f>SUM(F14:H14)</f>
        <v>0</v>
      </c>
    </row>
    <row r="15" spans="1:9" ht="12.75">
      <c r="A15" s="61"/>
      <c r="B15" s="272" t="s">
        <v>112</v>
      </c>
      <c r="C15" s="97"/>
      <c r="D15" s="20" t="s">
        <v>113</v>
      </c>
      <c r="E15" s="173">
        <v>1748000</v>
      </c>
      <c r="F15" s="98">
        <v>0</v>
      </c>
      <c r="G15" s="90">
        <v>0</v>
      </c>
      <c r="H15" s="90">
        <v>0</v>
      </c>
      <c r="I15" s="90">
        <f>SUM(F15:H15)</f>
        <v>0</v>
      </c>
    </row>
    <row r="16" spans="1:9" ht="25.5">
      <c r="A16" s="61"/>
      <c r="B16" s="272" t="s">
        <v>114</v>
      </c>
      <c r="C16" s="96"/>
      <c r="D16" s="53" t="s">
        <v>115</v>
      </c>
      <c r="E16" s="267"/>
      <c r="F16" s="98"/>
      <c r="G16" s="90"/>
      <c r="H16" s="90">
        <v>0</v>
      </c>
      <c r="I16" s="90">
        <f>SUM(F16:H16)</f>
        <v>0</v>
      </c>
    </row>
    <row r="17" spans="1:9" ht="25.5">
      <c r="A17" s="99"/>
      <c r="B17" s="273"/>
      <c r="C17" s="100"/>
      <c r="D17" s="49" t="s">
        <v>116</v>
      </c>
      <c r="E17" s="276">
        <v>1748000</v>
      </c>
      <c r="F17" s="101">
        <v>0</v>
      </c>
      <c r="G17" s="101">
        <v>0</v>
      </c>
      <c r="H17" s="101">
        <v>0</v>
      </c>
      <c r="I17" s="101">
        <f>SUM(I14:I16)</f>
        <v>0</v>
      </c>
    </row>
    <row r="18" spans="1:9" ht="12.75">
      <c r="A18" s="99"/>
      <c r="B18" s="99"/>
      <c r="C18" s="99"/>
      <c r="D18" s="49" t="s">
        <v>117</v>
      </c>
      <c r="E18" s="276">
        <v>124829000</v>
      </c>
      <c r="F18" s="102">
        <f>(F11+F17)</f>
        <v>113328683</v>
      </c>
      <c r="G18" s="102">
        <f>(G11+G17)</f>
        <v>23002726</v>
      </c>
      <c r="H18" s="102">
        <f>(H11+H17)</f>
        <v>0</v>
      </c>
      <c r="I18" s="136">
        <f>SUM(I11+I17)</f>
        <v>136331409</v>
      </c>
    </row>
    <row r="19" spans="1:9" ht="12.75">
      <c r="A19" s="86"/>
      <c r="B19" s="86"/>
      <c r="C19" s="86"/>
      <c r="D19" s="86"/>
      <c r="E19" s="86"/>
      <c r="F19" s="103"/>
      <c r="G19" s="86"/>
      <c r="H19" s="86"/>
      <c r="I19" s="86"/>
    </row>
    <row r="20" spans="1:5" ht="12.75">
      <c r="A20" s="363" t="s">
        <v>253</v>
      </c>
      <c r="B20" s="364"/>
      <c r="C20" s="364"/>
      <c r="D20" s="364"/>
      <c r="E20" s="167"/>
    </row>
    <row r="21" spans="6:9" ht="12.75">
      <c r="F21" s="360" t="s">
        <v>191</v>
      </c>
      <c r="G21" s="360"/>
      <c r="H21" s="360"/>
      <c r="I21" s="360"/>
    </row>
    <row r="22" spans="6:9" ht="12.75">
      <c r="F22" s="360" t="s">
        <v>0</v>
      </c>
      <c r="G22" s="360"/>
      <c r="H22" s="360"/>
      <c r="I22" s="360"/>
    </row>
  </sheetData>
  <sheetProtection/>
  <mergeCells count="6">
    <mergeCell ref="F22:I22"/>
    <mergeCell ref="A1:I1"/>
    <mergeCell ref="B3:C3"/>
    <mergeCell ref="A20:D20"/>
    <mergeCell ref="F21:I21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O14" sqref="O14"/>
    </sheetView>
  </sheetViews>
  <sheetFormatPr defaultColWidth="9.140625" defaultRowHeight="12.75"/>
  <cols>
    <col min="1" max="1" width="21.57421875" style="0" bestFit="1" customWidth="1"/>
    <col min="2" max="13" width="9.7109375" style="0" customWidth="1"/>
    <col min="14" max="14" width="11.8515625" style="0" customWidth="1"/>
  </cols>
  <sheetData>
    <row r="1" spans="1:14" ht="47.25" customHeight="1">
      <c r="A1" s="365" t="s">
        <v>245</v>
      </c>
      <c r="B1" s="365"/>
      <c r="C1" s="365"/>
      <c r="D1" s="365"/>
      <c r="E1" s="365"/>
      <c r="F1" s="365"/>
      <c r="G1" s="365"/>
      <c r="H1" s="365"/>
      <c r="I1" s="366"/>
      <c r="J1" s="366"/>
      <c r="K1" s="366"/>
      <c r="L1" s="366"/>
      <c r="M1" s="366"/>
      <c r="N1" s="366"/>
    </row>
    <row r="2" spans="1:14" ht="12.75">
      <c r="A2" s="105" t="s">
        <v>55</v>
      </c>
      <c r="B2" s="106" t="s">
        <v>118</v>
      </c>
      <c r="C2" s="106" t="s">
        <v>119</v>
      </c>
      <c r="D2" s="106" t="s">
        <v>120</v>
      </c>
      <c r="E2" s="106" t="s">
        <v>121</v>
      </c>
      <c r="F2" s="106" t="s">
        <v>122</v>
      </c>
      <c r="G2" s="106" t="s">
        <v>123</v>
      </c>
      <c r="H2" s="106" t="s">
        <v>124</v>
      </c>
      <c r="I2" s="106" t="s">
        <v>125</v>
      </c>
      <c r="J2" s="106" t="s">
        <v>126</v>
      </c>
      <c r="K2" s="106" t="s">
        <v>127</v>
      </c>
      <c r="L2" s="106" t="s">
        <v>128</v>
      </c>
      <c r="M2" s="106" t="s">
        <v>129</v>
      </c>
      <c r="N2" s="106" t="s">
        <v>130</v>
      </c>
    </row>
    <row r="3" spans="1:14" ht="21">
      <c r="A3" s="107" t="s">
        <v>131</v>
      </c>
      <c r="B3" s="277">
        <v>11102399</v>
      </c>
      <c r="C3" s="277">
        <v>11102399</v>
      </c>
      <c r="D3" s="277">
        <v>11102399</v>
      </c>
      <c r="E3" s="277">
        <v>11102399</v>
      </c>
      <c r="F3" s="277">
        <v>11615049</v>
      </c>
      <c r="G3" s="277">
        <v>11102399</v>
      </c>
      <c r="H3" s="277">
        <v>11102399</v>
      </c>
      <c r="I3" s="277">
        <v>11102399</v>
      </c>
      <c r="J3" s="277">
        <v>11102399</v>
      </c>
      <c r="K3" s="277">
        <v>11102399</v>
      </c>
      <c r="L3" s="277">
        <v>11102399</v>
      </c>
      <c r="M3" s="277">
        <v>11102399</v>
      </c>
      <c r="N3" s="278">
        <f>SUM(B3:M3)</f>
        <v>133741438</v>
      </c>
    </row>
    <row r="4" spans="1:14" ht="22.5" customHeight="1">
      <c r="A4" s="109" t="s">
        <v>132</v>
      </c>
      <c r="B4" s="279">
        <f>SUM(B3)</f>
        <v>11102399</v>
      </c>
      <c r="C4" s="279">
        <f aca="true" t="shared" si="0" ref="C4:N4">SUM(C3)</f>
        <v>11102399</v>
      </c>
      <c r="D4" s="279">
        <f t="shared" si="0"/>
        <v>11102399</v>
      </c>
      <c r="E4" s="279">
        <f t="shared" si="0"/>
        <v>11102399</v>
      </c>
      <c r="F4" s="279">
        <f t="shared" si="0"/>
        <v>11615049</v>
      </c>
      <c r="G4" s="279">
        <f t="shared" si="0"/>
        <v>11102399</v>
      </c>
      <c r="H4" s="279">
        <f t="shared" si="0"/>
        <v>11102399</v>
      </c>
      <c r="I4" s="279">
        <f t="shared" si="0"/>
        <v>11102399</v>
      </c>
      <c r="J4" s="279">
        <f>SUM(J3)</f>
        <v>11102399</v>
      </c>
      <c r="K4" s="279">
        <f>SUM(K3)</f>
        <v>11102399</v>
      </c>
      <c r="L4" s="279">
        <f>SUM(L3)</f>
        <v>11102399</v>
      </c>
      <c r="M4" s="279">
        <f>SUM(M3)</f>
        <v>11102399</v>
      </c>
      <c r="N4" s="279">
        <f t="shared" si="0"/>
        <v>133741438</v>
      </c>
    </row>
    <row r="6" spans="1:3" ht="12.75">
      <c r="A6" s="357" t="s">
        <v>253</v>
      </c>
      <c r="B6" s="358"/>
      <c r="C6" s="358"/>
    </row>
    <row r="7" spans="1:14" ht="15.75">
      <c r="A7" s="110"/>
      <c r="B7" s="110"/>
      <c r="C7" s="110"/>
      <c r="D7" s="110"/>
      <c r="E7" s="110"/>
      <c r="F7" s="110"/>
      <c r="I7" s="367" t="s">
        <v>191</v>
      </c>
      <c r="J7" s="367"/>
      <c r="K7" s="367"/>
      <c r="L7" s="367"/>
      <c r="M7" s="367"/>
      <c r="N7" s="367"/>
    </row>
    <row r="8" spans="1:14" ht="15.75">
      <c r="A8" s="110"/>
      <c r="B8" s="110"/>
      <c r="C8" s="110"/>
      <c r="D8" s="110"/>
      <c r="E8" s="110"/>
      <c r="F8" s="110"/>
      <c r="G8" s="110"/>
      <c r="I8" s="339" t="s">
        <v>0</v>
      </c>
      <c r="J8" s="339"/>
      <c r="K8" s="339"/>
      <c r="L8" s="339"/>
      <c r="M8" s="339"/>
      <c r="N8" s="339"/>
    </row>
    <row r="9" ht="12.75">
      <c r="A9" s="111"/>
    </row>
  </sheetData>
  <sheetProtection/>
  <mergeCells count="4">
    <mergeCell ref="A1:N1"/>
    <mergeCell ref="A6:C6"/>
    <mergeCell ref="I7:N7"/>
    <mergeCell ref="I8:N8"/>
  </mergeCells>
  <printOptions headings="1"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57421875" style="113" customWidth="1"/>
    <col min="2" max="2" width="10.00390625" style="113" customWidth="1"/>
    <col min="3" max="3" width="7.8515625" style="113" customWidth="1"/>
    <col min="4" max="4" width="8.7109375" style="113" customWidth="1"/>
    <col min="5" max="5" width="9.140625" style="113" customWidth="1"/>
    <col min="6" max="6" width="8.57421875" style="113" customWidth="1"/>
    <col min="7" max="7" width="10.00390625" style="113" customWidth="1"/>
    <col min="8" max="16384" width="9.140625" style="113" customWidth="1"/>
  </cols>
  <sheetData>
    <row r="1" spans="1:7" ht="41.25" customHeight="1">
      <c r="A1" s="368" t="s">
        <v>246</v>
      </c>
      <c r="B1" s="369"/>
      <c r="C1" s="369"/>
      <c r="D1" s="369"/>
      <c r="E1" s="369"/>
      <c r="F1" s="369"/>
      <c r="G1" s="370"/>
    </row>
    <row r="2" spans="1:7" ht="12.75">
      <c r="A2" s="114" t="s">
        <v>142</v>
      </c>
      <c r="B2" s="374" t="s">
        <v>247</v>
      </c>
      <c r="C2" s="371" t="s">
        <v>248</v>
      </c>
      <c r="D2" s="372"/>
      <c r="E2" s="372"/>
      <c r="F2" s="372"/>
      <c r="G2" s="373"/>
    </row>
    <row r="3" spans="1:7" ht="36">
      <c r="A3" s="115" t="s">
        <v>143</v>
      </c>
      <c r="B3" s="375"/>
      <c r="C3" s="116" t="s">
        <v>144</v>
      </c>
      <c r="D3" s="116" t="s">
        <v>145</v>
      </c>
      <c r="E3" s="116" t="s">
        <v>146</v>
      </c>
      <c r="F3" s="116" t="s">
        <v>147</v>
      </c>
      <c r="G3" s="115" t="s">
        <v>148</v>
      </c>
    </row>
    <row r="4" spans="1:7" ht="12.75">
      <c r="A4" s="117"/>
      <c r="B4" s="117"/>
      <c r="C4" s="118" t="s">
        <v>149</v>
      </c>
      <c r="D4" s="118" t="s">
        <v>149</v>
      </c>
      <c r="E4" s="118" t="s">
        <v>150</v>
      </c>
      <c r="F4" s="118" t="s">
        <v>150</v>
      </c>
      <c r="G4" s="114" t="s">
        <v>150</v>
      </c>
    </row>
    <row r="5" spans="1:7" ht="22.5">
      <c r="A5" s="119" t="s">
        <v>151</v>
      </c>
      <c r="B5" s="168">
        <v>25</v>
      </c>
      <c r="C5" s="59">
        <v>26</v>
      </c>
      <c r="D5" s="59">
        <v>0</v>
      </c>
      <c r="E5" s="61">
        <v>0</v>
      </c>
      <c r="F5" s="61">
        <v>0</v>
      </c>
      <c r="G5" s="47">
        <f>SUM(C5:F5)</f>
        <v>26</v>
      </c>
    </row>
    <row r="6" spans="1:7" ht="12.75">
      <c r="A6" s="120" t="s">
        <v>152</v>
      </c>
      <c r="B6" s="170">
        <v>25</v>
      </c>
      <c r="C6" s="49">
        <f>SUM(C5:C5)</f>
        <v>26</v>
      </c>
      <c r="D6" s="49">
        <f>SUM(D5:D5)</f>
        <v>0</v>
      </c>
      <c r="E6" s="49">
        <f>SUM(E5:E5)</f>
        <v>0</v>
      </c>
      <c r="F6" s="49">
        <f>SUM(F5:F5)</f>
        <v>0</v>
      </c>
      <c r="G6" s="49">
        <f>SUM(C6:F6)</f>
        <v>26</v>
      </c>
    </row>
    <row r="8" spans="1:4" ht="12.75">
      <c r="A8" s="357" t="s">
        <v>253</v>
      </c>
      <c r="B8" s="357"/>
      <c r="C8" s="357"/>
      <c r="D8" s="357"/>
    </row>
    <row r="9" spans="4:7" ht="12.75">
      <c r="D9" s="339" t="s">
        <v>191</v>
      </c>
      <c r="E9" s="339"/>
      <c r="F9" s="339"/>
      <c r="G9" s="339"/>
    </row>
    <row r="10" spans="4:7" ht="12.75">
      <c r="D10" s="339" t="s">
        <v>0</v>
      </c>
      <c r="E10" s="339"/>
      <c r="F10" s="339"/>
      <c r="G10" s="339"/>
    </row>
  </sheetData>
  <sheetProtection/>
  <mergeCells count="6">
    <mergeCell ref="D10:G10"/>
    <mergeCell ref="A1:G1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6.421875" style="0" customWidth="1"/>
    <col min="2" max="2" width="31.57421875" style="0" bestFit="1" customWidth="1"/>
    <col min="3" max="3" width="12.28125" style="0" customWidth="1"/>
    <col min="4" max="5" width="12.7109375" style="112" customWidth="1"/>
    <col min="6" max="6" width="9.28125" style="112" bestFit="1" customWidth="1"/>
    <col min="7" max="7" width="12.7109375" style="112" customWidth="1"/>
  </cols>
  <sheetData>
    <row r="1" spans="1:7" ht="23.25">
      <c r="A1" s="380" t="s">
        <v>43</v>
      </c>
      <c r="B1" s="377" t="s">
        <v>249</v>
      </c>
      <c r="C1" s="378"/>
      <c r="D1" s="378"/>
      <c r="E1" s="378"/>
      <c r="F1" s="378"/>
      <c r="G1" s="379"/>
    </row>
    <row r="2" spans="1:7" ht="56.25">
      <c r="A2" s="381"/>
      <c r="B2" s="183" t="s">
        <v>55</v>
      </c>
      <c r="C2" s="192" t="s">
        <v>231</v>
      </c>
      <c r="D2" s="174" t="s">
        <v>240</v>
      </c>
      <c r="E2" s="140" t="s">
        <v>241</v>
      </c>
      <c r="F2" s="175" t="s">
        <v>242</v>
      </c>
      <c r="G2" s="176" t="s">
        <v>243</v>
      </c>
    </row>
    <row r="3" spans="1:7" ht="12.75" customHeight="1">
      <c r="A3" s="381"/>
      <c r="B3" s="184" t="s">
        <v>99</v>
      </c>
      <c r="C3" s="280">
        <v>77504000</v>
      </c>
      <c r="D3" s="195">
        <v>72200813</v>
      </c>
      <c r="E3" s="196">
        <v>15480863</v>
      </c>
      <c r="F3" s="197">
        <v>0</v>
      </c>
      <c r="G3" s="177">
        <f>SUM(D3:F3)</f>
        <v>87681676</v>
      </c>
    </row>
    <row r="4" spans="1:7" ht="25.5">
      <c r="A4" s="381"/>
      <c r="B4" s="186" t="s">
        <v>221</v>
      </c>
      <c r="C4" s="280">
        <v>15263000</v>
      </c>
      <c r="D4" s="195">
        <v>15487208</v>
      </c>
      <c r="E4" s="196">
        <v>3354018</v>
      </c>
      <c r="F4" s="197">
        <v>0</v>
      </c>
      <c r="G4" s="177">
        <f>SUM(D4:F4)</f>
        <v>18841226</v>
      </c>
    </row>
    <row r="5" spans="1:7" ht="12.75">
      <c r="A5" s="381"/>
      <c r="B5" s="184" t="s">
        <v>103</v>
      </c>
      <c r="C5" s="280">
        <v>30314000</v>
      </c>
      <c r="D5" s="195">
        <v>25640662</v>
      </c>
      <c r="E5" s="196">
        <v>4167845</v>
      </c>
      <c r="F5" s="197">
        <v>0</v>
      </c>
      <c r="G5" s="177">
        <f>SUM(D5:F5)</f>
        <v>29808507</v>
      </c>
    </row>
    <row r="6" spans="1:7" ht="12.75">
      <c r="A6" s="381"/>
      <c r="B6" s="185" t="s">
        <v>105</v>
      </c>
      <c r="C6" s="193"/>
      <c r="D6" s="195"/>
      <c r="E6" s="196"/>
      <c r="F6" s="197">
        <v>0</v>
      </c>
      <c r="G6" s="177">
        <f>SUM(D6:F6)</f>
        <v>0</v>
      </c>
    </row>
    <row r="7" spans="1:7" ht="12.75">
      <c r="A7" s="381"/>
      <c r="B7" s="186" t="s">
        <v>107</v>
      </c>
      <c r="C7" s="193"/>
      <c r="D7" s="195"/>
      <c r="E7" s="196"/>
      <c r="F7" s="197">
        <v>0</v>
      </c>
      <c r="G7" s="177">
        <f>SUM(D7:F7)</f>
        <v>0</v>
      </c>
    </row>
    <row r="8" spans="1:7" ht="12.75">
      <c r="A8" s="381"/>
      <c r="B8" s="187" t="s">
        <v>134</v>
      </c>
      <c r="C8" s="281">
        <v>123081000</v>
      </c>
      <c r="D8" s="195">
        <f>SUM(D3:D7)</f>
        <v>113328683</v>
      </c>
      <c r="E8" s="195">
        <f>SUM(E3:E7)</f>
        <v>23002726</v>
      </c>
      <c r="F8" s="195">
        <f>SUM(F3:F7)</f>
        <v>0</v>
      </c>
      <c r="G8" s="178">
        <f aca="true" t="shared" si="0" ref="G8:G22">SUM(D8:F8)</f>
        <v>136331409</v>
      </c>
    </row>
    <row r="9" spans="1:7" ht="12.75">
      <c r="A9" s="381"/>
      <c r="B9" s="188" t="s">
        <v>109</v>
      </c>
      <c r="C9" s="282"/>
      <c r="D9" s="195"/>
      <c r="E9" s="196"/>
      <c r="F9" s="197">
        <v>0</v>
      </c>
      <c r="G9" s="177">
        <v>0</v>
      </c>
    </row>
    <row r="10" spans="1:7" ht="12.75">
      <c r="A10" s="381"/>
      <c r="B10" s="184" t="s">
        <v>111</v>
      </c>
      <c r="C10" s="280">
        <v>0</v>
      </c>
      <c r="D10" s="195">
        <v>0</v>
      </c>
      <c r="E10" s="196">
        <v>0</v>
      </c>
      <c r="F10" s="197">
        <v>0</v>
      </c>
      <c r="G10" s="177">
        <v>0</v>
      </c>
    </row>
    <row r="11" spans="1:7" ht="12.75">
      <c r="A11" s="381"/>
      <c r="B11" s="184" t="s">
        <v>113</v>
      </c>
      <c r="C11" s="280">
        <v>1748000</v>
      </c>
      <c r="D11" s="195">
        <v>0</v>
      </c>
      <c r="E11" s="196">
        <v>0</v>
      </c>
      <c r="F11" s="197">
        <v>0</v>
      </c>
      <c r="G11" s="177">
        <v>0</v>
      </c>
    </row>
    <row r="12" spans="1:7" ht="12.75">
      <c r="A12" s="381"/>
      <c r="B12" s="188" t="s">
        <v>115</v>
      </c>
      <c r="C12" s="282"/>
      <c r="D12" s="195"/>
      <c r="E12" s="196"/>
      <c r="F12" s="197">
        <v>0</v>
      </c>
      <c r="G12" s="177">
        <v>0</v>
      </c>
    </row>
    <row r="13" spans="1:7" ht="12.75">
      <c r="A13" s="381"/>
      <c r="B13" s="187" t="s">
        <v>1</v>
      </c>
      <c r="C13" s="281">
        <v>1748000</v>
      </c>
      <c r="D13" s="198">
        <f>SUM(D9:D12)</f>
        <v>0</v>
      </c>
      <c r="E13" s="198">
        <f>SUM(E9:E12)</f>
        <v>0</v>
      </c>
      <c r="F13" s="198">
        <f>SUM(F9:F12)</f>
        <v>0</v>
      </c>
      <c r="G13" s="178">
        <f>SUM(D13:F13)</f>
        <v>0</v>
      </c>
    </row>
    <row r="14" spans="1:7" ht="23.25" customHeight="1">
      <c r="A14" s="381"/>
      <c r="B14" s="189" t="s">
        <v>135</v>
      </c>
      <c r="C14" s="283">
        <v>124829000</v>
      </c>
      <c r="D14" s="194">
        <f>SUM(D8+D13)</f>
        <v>113328683</v>
      </c>
      <c r="E14" s="194">
        <f>SUM(E8+E13)</f>
        <v>23002726</v>
      </c>
      <c r="F14" s="194">
        <f>SUM(F8+F13)</f>
        <v>0</v>
      </c>
      <c r="G14" s="179">
        <f t="shared" si="0"/>
        <v>136331409</v>
      </c>
    </row>
    <row r="15" spans="1:7" ht="25.5">
      <c r="A15" s="381"/>
      <c r="B15" s="188" t="s">
        <v>58</v>
      </c>
      <c r="C15" s="282"/>
      <c r="D15" s="199"/>
      <c r="E15" s="200"/>
      <c r="F15" s="201">
        <v>0</v>
      </c>
      <c r="G15" s="180">
        <f t="shared" si="0"/>
        <v>0</v>
      </c>
    </row>
    <row r="16" spans="1:7" ht="25.5">
      <c r="A16" s="381"/>
      <c r="B16" s="188" t="s">
        <v>63</v>
      </c>
      <c r="C16" s="282"/>
      <c r="D16" s="199"/>
      <c r="E16" s="200"/>
      <c r="F16" s="201">
        <v>0</v>
      </c>
      <c r="G16" s="180">
        <f t="shared" si="0"/>
        <v>0</v>
      </c>
    </row>
    <row r="17" spans="1:7" ht="12.75">
      <c r="A17" s="381"/>
      <c r="B17" s="188" t="s">
        <v>68</v>
      </c>
      <c r="C17" s="282"/>
      <c r="D17" s="199"/>
      <c r="E17" s="200"/>
      <c r="F17" s="201">
        <v>0</v>
      </c>
      <c r="G17" s="180">
        <f t="shared" si="0"/>
        <v>0</v>
      </c>
    </row>
    <row r="18" spans="1:7" ht="12.75">
      <c r="A18" s="381"/>
      <c r="B18" s="188" t="s">
        <v>74</v>
      </c>
      <c r="C18" s="282">
        <v>2632000</v>
      </c>
      <c r="D18" s="199">
        <v>2154888</v>
      </c>
      <c r="E18" s="200">
        <v>435083</v>
      </c>
      <c r="F18" s="201"/>
      <c r="G18" s="180">
        <f t="shared" si="0"/>
        <v>2589971</v>
      </c>
    </row>
    <row r="19" spans="1:7" ht="12.75">
      <c r="A19" s="381"/>
      <c r="B19" s="188" t="s">
        <v>136</v>
      </c>
      <c r="C19" s="282"/>
      <c r="D19" s="199"/>
      <c r="E19" s="200"/>
      <c r="F19" s="201">
        <v>0</v>
      </c>
      <c r="G19" s="180">
        <f t="shared" si="0"/>
        <v>0</v>
      </c>
    </row>
    <row r="20" spans="1:7" ht="12.75">
      <c r="A20" s="381"/>
      <c r="B20" s="188" t="s">
        <v>81</v>
      </c>
      <c r="C20" s="282"/>
      <c r="D20" s="199"/>
      <c r="E20" s="200"/>
      <c r="F20" s="201">
        <v>0</v>
      </c>
      <c r="G20" s="180">
        <f t="shared" si="0"/>
        <v>0</v>
      </c>
    </row>
    <row r="21" spans="1:7" ht="25.5">
      <c r="A21" s="381"/>
      <c r="B21" s="188" t="s">
        <v>137</v>
      </c>
      <c r="C21" s="282"/>
      <c r="D21" s="199"/>
      <c r="E21" s="200"/>
      <c r="F21" s="201">
        <v>0</v>
      </c>
      <c r="G21" s="180">
        <f t="shared" si="0"/>
        <v>0</v>
      </c>
    </row>
    <row r="22" spans="1:7" ht="12.75">
      <c r="A22" s="381"/>
      <c r="B22" s="188" t="s">
        <v>86</v>
      </c>
      <c r="C22" s="282"/>
      <c r="D22" s="199"/>
      <c r="E22" s="200"/>
      <c r="F22" s="201">
        <v>0</v>
      </c>
      <c r="G22" s="180">
        <f t="shared" si="0"/>
        <v>0</v>
      </c>
    </row>
    <row r="23" spans="1:7" ht="20.25" customHeight="1">
      <c r="A23" s="381"/>
      <c r="B23" s="189" t="s">
        <v>138</v>
      </c>
      <c r="C23" s="283">
        <v>2632000</v>
      </c>
      <c r="D23" s="194">
        <f>SUM(D15:D22)</f>
        <v>2154888</v>
      </c>
      <c r="E23" s="194">
        <f>SUM(E15:E22)</f>
        <v>435083</v>
      </c>
      <c r="F23" s="194">
        <f>SUM(F15:F22)</f>
        <v>0</v>
      </c>
      <c r="G23" s="194">
        <f>SUM(G15:G22)</f>
        <v>2589971</v>
      </c>
    </row>
    <row r="24" spans="1:7" ht="12.75">
      <c r="A24" s="381"/>
      <c r="B24" s="190" t="s">
        <v>133</v>
      </c>
      <c r="C24" s="284">
        <v>122197000</v>
      </c>
      <c r="D24" s="202">
        <f>SUM(D25:D26)</f>
        <v>111173795</v>
      </c>
      <c r="E24" s="202">
        <f>SUM(E25:E26)</f>
        <v>22567643</v>
      </c>
      <c r="F24" s="202">
        <v>0</v>
      </c>
      <c r="G24" s="181">
        <f>SUM(D24:F24)</f>
        <v>133741438</v>
      </c>
    </row>
    <row r="25" spans="1:7" ht="12.75">
      <c r="A25" s="381"/>
      <c r="B25" s="191" t="s">
        <v>139</v>
      </c>
      <c r="C25" s="285">
        <v>118550000</v>
      </c>
      <c r="D25" s="199">
        <v>107509352</v>
      </c>
      <c r="E25" s="200">
        <v>17605756</v>
      </c>
      <c r="F25" s="201">
        <v>0</v>
      </c>
      <c r="G25" s="182">
        <f>SUM(D25:F25)</f>
        <v>125115108</v>
      </c>
    </row>
    <row r="26" spans="1:7" ht="12.75">
      <c r="A26" s="381"/>
      <c r="B26" s="191" t="s">
        <v>140</v>
      </c>
      <c r="C26" s="285">
        <v>3647000</v>
      </c>
      <c r="D26" s="199">
        <v>3664443</v>
      </c>
      <c r="E26" s="200">
        <v>4961887</v>
      </c>
      <c r="F26" s="201">
        <f>(F24-F25)</f>
        <v>0</v>
      </c>
      <c r="G26" s="182">
        <f>SUM(D26:F26)</f>
        <v>8626330</v>
      </c>
    </row>
    <row r="27" spans="1:7" ht="22.5" customHeight="1">
      <c r="A27" s="381"/>
      <c r="B27" s="190" t="s">
        <v>141</v>
      </c>
      <c r="C27" s="284">
        <v>124829000</v>
      </c>
      <c r="D27" s="202">
        <f>(D23+D24)</f>
        <v>113328683</v>
      </c>
      <c r="E27" s="202">
        <f>(E23+E24)</f>
        <v>23002726</v>
      </c>
      <c r="F27" s="202">
        <f>(F23+F24)</f>
        <v>0</v>
      </c>
      <c r="G27" s="224">
        <f>(G23+G24)</f>
        <v>136331409</v>
      </c>
    </row>
    <row r="29" spans="1:4" ht="12.75">
      <c r="A29" s="357" t="s">
        <v>253</v>
      </c>
      <c r="B29" s="358"/>
      <c r="C29" s="358"/>
      <c r="D29" s="358"/>
    </row>
    <row r="31" spans="5:7" ht="12.75">
      <c r="E31" s="376" t="s">
        <v>191</v>
      </c>
      <c r="F31" s="376"/>
      <c r="G31" s="376"/>
    </row>
    <row r="32" spans="5:7" ht="12.75">
      <c r="E32" s="376" t="s">
        <v>0</v>
      </c>
      <c r="F32" s="376"/>
      <c r="G32" s="376"/>
    </row>
    <row r="37" ht="12.75">
      <c r="A37">
        <v>0</v>
      </c>
    </row>
  </sheetData>
  <sheetProtection/>
  <mergeCells count="5">
    <mergeCell ref="E32:G32"/>
    <mergeCell ref="B1:G1"/>
    <mergeCell ref="A1:A27"/>
    <mergeCell ref="A29:D29"/>
    <mergeCell ref="E31:G31"/>
  </mergeCells>
  <printOptions headings="1" horizontalCentered="1"/>
  <pageMargins left="0.25" right="0.25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2019-11-29T09:32:12Z</cp:lastPrinted>
  <dcterms:created xsi:type="dcterms:W3CDTF">2005-02-03T09:30:35Z</dcterms:created>
  <dcterms:modified xsi:type="dcterms:W3CDTF">2019-12-02T07:42:08Z</dcterms:modified>
  <cp:category/>
  <cp:version/>
  <cp:contentType/>
  <cp:contentStatus/>
</cp:coreProperties>
</file>