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2120" windowHeight="8700" tabRatio="618" activeTab="0"/>
  </bookViews>
  <sheets>
    <sheet name="Előterjesztés" sheetId="1" r:id="rId1"/>
    <sheet name="Költségvetés 2020. " sheetId="2" r:id="rId2"/>
    <sheet name="létszám" sheetId="3" r:id="rId3"/>
    <sheet name="Finanszírozás" sheetId="4" r:id="rId4"/>
  </sheets>
  <definedNames/>
  <calcPr fullCalcOnLoad="1"/>
</workbook>
</file>

<file path=xl/sharedStrings.xml><?xml version="1.0" encoding="utf-8"?>
<sst xmlns="http://schemas.openxmlformats.org/spreadsheetml/2006/main" count="365" uniqueCount="196">
  <si>
    <t>intézményvezető</t>
  </si>
  <si>
    <t>Felhalmozási kiadás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</si>
  <si>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</si>
  <si>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</si>
  <si>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</si>
  <si>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</si>
  <si>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</si>
  <si>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</si>
  <si>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</si>
  <si>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</si>
  <si>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</si>
  <si>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</si>
  <si>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</si>
  <si>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</si>
  <si>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</si>
  <si>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</si>
  <si>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</si>
  <si>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</si>
  <si>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</si>
  <si>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</si>
  <si>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</si>
  <si>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</si>
  <si>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</si>
  <si>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</si>
  <si>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</si>
  <si>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</si>
  <si>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</si>
  <si>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</si>
  <si>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 xml:space="preserve">SZEMÉLYI JUTTATÁS </t>
  </si>
  <si>
    <t>DOLOGI KIADÁS ÖSSZESEN:</t>
  </si>
  <si>
    <t>Dologi kiadások:</t>
  </si>
  <si>
    <t>étkezési térítési díj bevétel</t>
  </si>
  <si>
    <t>INTÉZMÉNYI BEVÉTEL MINDÖSSZESEN:</t>
  </si>
  <si>
    <t>Közalkalmazottak illteménypótléka szakmai vezetői pótlék</t>
  </si>
  <si>
    <t>INTÉZMÉNYI KIADÁS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</si>
  <si>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</si>
  <si>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</si>
  <si>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</si>
  <si>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</si>
  <si>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 xml:space="preserve">091110 ÓVODAI NEVELÉS, ELLÁTÁS SZAKMAI FELADATAI FELADATAI </t>
  </si>
  <si>
    <t>ÁFA kiadás 27%</t>
  </si>
  <si>
    <t>megnevezés</t>
  </si>
  <si>
    <t>Kondorosi Többsincs Óvoda és Bölcsőde</t>
  </si>
  <si>
    <t>091110 ÓVODAI NEVELÉS, ELLÁTÁS SZAKMAI FELADATAI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</si>
  <si>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</si>
  <si>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</si>
  <si>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</si>
  <si>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</si>
  <si>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091130  NEMZETI ETNIKAI KISEBBSÉGI  ÓVODAI NEVELÉS</t>
  </si>
  <si>
    <t>091120 SAJÁTOS NEVELÉSI IGÉNYŰ GYERMEKEK ÓVODAI NEVELÉSÉNEK SZAKMAI FELADATAI:</t>
  </si>
  <si>
    <t>Vásárolt élelmezés</t>
  </si>
  <si>
    <t>Kereset-kiegészítés  bázis év 2%-a</t>
  </si>
  <si>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</si>
  <si>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</si>
  <si>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</si>
  <si>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</si>
  <si>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</si>
  <si>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B410</t>
  </si>
  <si>
    <t>Működési célú átvett pénzeszközök</t>
  </si>
  <si>
    <t>Finanszírozási bevételek</t>
  </si>
  <si>
    <t>Személyi kiadások</t>
  </si>
  <si>
    <t>K2</t>
  </si>
  <si>
    <t>K3</t>
  </si>
  <si>
    <t>Dologi kiadások</t>
  </si>
  <si>
    <t>Egyéb működési célú kiadások</t>
  </si>
  <si>
    <t>Ebből tartalékok</t>
  </si>
  <si>
    <t>Felhalmozási kiadások</t>
  </si>
  <si>
    <t>K6</t>
  </si>
  <si>
    <t>Beruházások</t>
  </si>
  <si>
    <t>Felújítások</t>
  </si>
  <si>
    <t>Egyéb felhalmozási célú kiadások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</si>
  <si>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</si>
  <si>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</si>
  <si>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</si>
  <si>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</si>
  <si>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</si>
  <si>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</si>
  <si>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</si>
  <si>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</si>
  <si>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</si>
  <si>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</si>
  <si>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</si>
  <si>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</si>
  <si>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</si>
  <si>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</si>
  <si>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</si>
  <si>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</si>
  <si>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</si>
  <si>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</si>
  <si>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</si>
  <si>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</si>
  <si>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</si>
  <si>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</si>
  <si>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</si>
  <si>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</si>
  <si>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</si>
  <si>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</si>
  <si>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</si>
  <si>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</si>
  <si>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</si>
  <si>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</si>
  <si>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</si>
  <si>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</si>
  <si>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</si>
  <si>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</si>
  <si>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</si>
  <si>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</si>
  <si>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</si>
  <si>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</si>
  <si>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</si>
  <si>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</si>
  <si>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</si>
  <si>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</si>
  <si>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</si>
  <si>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</si>
  <si>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</si>
  <si>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</si>
  <si>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</si>
  <si>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</si>
  <si>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</si>
  <si>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</si>
  <si>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</si>
  <si>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</si>
  <si>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</si>
  <si>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</si>
  <si>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</si>
  <si>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</si>
  <si>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</t>
  </si>
  <si>
    <t>Horcsák István</t>
  </si>
  <si>
    <t>Fejlesztőpedagógusok költségei (logopédus, TSMT terapeuta, Szomato-szurdopedagógus)</t>
  </si>
  <si>
    <t>Gyógyszer</t>
  </si>
  <si>
    <t>ÁFA kiadás 27 %</t>
  </si>
  <si>
    <t>Gyógypedagógus megbízási díja</t>
  </si>
  <si>
    <t>Nemzetiségi nyelvpótlék</t>
  </si>
  <si>
    <t>INTÉZMÉNYI SAJÁT BEVÉTEL ÖSSZESEN:</t>
  </si>
  <si>
    <t>DOLOGI KIADÁS</t>
  </si>
  <si>
    <t>091140 ÓVODAI NEVELÉS, ELLÁTÁS MŰKÖDTETÉSI FELADATAI KIADÁS ÖSSZ:</t>
  </si>
  <si>
    <t>091120 SNI GYERMEKEK NEVELÉSÉNEK SZAKMAI FELADATAI KIADÁS ÖSSZESEN:</t>
  </si>
  <si>
    <t>091130 NEMZETISÉGI ÓVODAI NEVELÉS SZAKMAI FELADATAI KIADÁSAI ÖSSZESEN:</t>
  </si>
  <si>
    <t>kormányzati funkciók és az egységes rovatrend szerint</t>
  </si>
  <si>
    <t>Teljes munkaidőben foglalkoztatott óvodapedagógusok alapillatménye</t>
  </si>
  <si>
    <t>Jubileumi jutalom 1 fő</t>
  </si>
  <si>
    <t>Óvodai bevétel összesen:</t>
  </si>
  <si>
    <t>Bölcsődei bevétel összesen:</t>
  </si>
  <si>
    <t>Óvodai kiadás összesen:</t>
  </si>
  <si>
    <t>bölcsődei kiadás összesen:</t>
  </si>
  <si>
    <t>104035 GYERMEKÉTKEZTETÉS BÖLCSŐDÉBEN</t>
  </si>
  <si>
    <t>104035 GYERMEKÉTKEZTETÉS BÖLCSŐDÉBEN (VÁSÁROLT ÉLELMEZÉS) ÖSSZESEN:</t>
  </si>
  <si>
    <t>096015 GYERMEKÉTKEZTETÉS KÖZNEVELÉSI INTÉZMÉNYBEN (ÓVODAI ÉTKEZTETÉS)</t>
  </si>
  <si>
    <t xml:space="preserve">104035 GYERMEKÉTKEZTETÉS BÖLCSŐDÉBEN </t>
  </si>
  <si>
    <t>096015 ÓVODAI INTÉZMÉNYI ÉTKEZTETÉS</t>
  </si>
  <si>
    <t xml:space="preserve">096015 GYERMEKÉTKEZTETÉS KÖZNEVELÉSI INTÉZMÉNYBEN (ÓVODAI ÉTKEZTETÉS) BEVÉTEL  összesen: </t>
  </si>
  <si>
    <t>104030 GYERMEK NAPKÖZBENI ELLÁTÁSA BÖLCSŐDE ÖSSZESEN:</t>
  </si>
  <si>
    <t>096015 GYERMEKÉTKEZTETÉS KÖZNEVELÉSI INTÉZMÉNYBEN (ÓVODAI  ÉTKEZTETÉS)</t>
  </si>
  <si>
    <t xml:space="preserve">096015 GYERMEKÉTKEZTETÉS KÖZNEVELÉSI INTÉZMÉNYBEN (ÓVODAI ÉTKEZTETÉS) KIADÁS  összesen: </t>
  </si>
  <si>
    <t>Közalkalmazottak illetménypótléka - vezetői pótlék 1 fő</t>
  </si>
  <si>
    <t>Önkormányzati hozzájárulás</t>
  </si>
  <si>
    <t xml:space="preserve">Nem rendszeres személyi juttatás utáni szociális hozzájárulás </t>
  </si>
  <si>
    <t>Munkaadókat terhelő járulékok és szociális hozzájárulási adó 19,5%</t>
  </si>
  <si>
    <t>Rendszeres személyi juttatás utáni szociális hozzájárulás 19,5%</t>
  </si>
  <si>
    <t>Nem rendszeres személyi juttatás utáni szociális hozzájárulás</t>
  </si>
  <si>
    <t>Teljes munkaidőben foglalkoztatott 4 fő kisgyermeknevelő alapilletménye</t>
  </si>
  <si>
    <t>Teljes munkaidőben foglalkoztatott 1 fő dajka  alapilletménye</t>
  </si>
  <si>
    <t>Banki költségek</t>
  </si>
  <si>
    <t>Felújítás</t>
  </si>
  <si>
    <t>Felújítás kiadás összesen:</t>
  </si>
  <si>
    <t>Teljes munkaidőben foglalkoztatott dajkák alapillatménye</t>
  </si>
  <si>
    <t>Rehabilitációs hozzájárulás</t>
  </si>
  <si>
    <t>KONDOROSI TÖBBSINCS ÓVODA ÉS BÖLCSŐDE  2019. ÉVI KÖLTSÉGVETÉSE -  LÉTSZÁM</t>
  </si>
  <si>
    <t>2018. eredeti ei.</t>
  </si>
  <si>
    <t>2019. évi   előirányazat</t>
  </si>
  <si>
    <t>104031 GYERMEKEK BÖLCSŐDÉBEN ÉS MINI BÖLCSŐDÉBEN ELLÁTÁSA</t>
  </si>
  <si>
    <t>104031 GYERMEKEK BÖLCSŐDÉBEN, MINI BÖLCSŐDÉBEN ELLÁTÁSA</t>
  </si>
  <si>
    <t>Rendezvény felvétel - Oláh Péter</t>
  </si>
  <si>
    <t>Teljes munkaidőben foglalkoztatottak alapilletménye</t>
  </si>
  <si>
    <t>104031 GYERMEKEK NAPKÖZBENI ELLÁTÁSA KIADÁS ÖSSZESEN:</t>
  </si>
  <si>
    <t>Kondorosi Többsincs Óvoda és Bölcsőde 2020. évi költségvetése</t>
  </si>
  <si>
    <t>2019. évi eredeti ei.</t>
  </si>
  <si>
    <r>
      <t xml:space="preserve">2020. Kötelező feladat tv. Szerint </t>
    </r>
    <r>
      <rPr>
        <b/>
        <sz val="6"/>
        <rFont val="Arial"/>
        <family val="2"/>
      </rPr>
      <t>(óvoda)</t>
    </r>
  </si>
  <si>
    <r>
      <t xml:space="preserve">2020. Kötelelző feladat ÖK döntés ért. </t>
    </r>
    <r>
      <rPr>
        <b/>
        <sz val="6"/>
        <rFont val="Arial"/>
        <family val="2"/>
      </rPr>
      <t>(bölcsőde)</t>
    </r>
  </si>
  <si>
    <t>2020. Önként vállalt feladat</t>
  </si>
  <si>
    <r>
      <rPr>
        <b/>
        <sz val="10"/>
        <rFont val="Arial"/>
        <family val="2"/>
      </rPr>
      <t>2020.</t>
    </r>
    <r>
      <rPr>
        <b/>
        <sz val="8"/>
        <rFont val="Arial"/>
        <family val="2"/>
      </rPr>
      <t xml:space="preserve"> évi ktgvet összesen</t>
    </r>
  </si>
  <si>
    <t>Közalkalmazottak illetménypótléka - vezetői pótlék 2 fő</t>
  </si>
  <si>
    <t>Teljes munkaidőben foglalkoztatott 4 fő kisgyermeknevelő bölcsődei- és SNI pótléka</t>
  </si>
  <si>
    <t>Teljes munkaidőben foglalkoztatott 1 fő dajka  bölcsődei pótléka</t>
  </si>
  <si>
    <t>Rendszeres személyi juttatás utáni szociális hozzájárulás (17,5%)</t>
  </si>
  <si>
    <t xml:space="preserve">belföldi kiküldetés </t>
  </si>
  <si>
    <t>belföldi kiküldetés díja</t>
  </si>
  <si>
    <t>Teljes munkaidőben foglakoztatott óvodatitkár, pedagógiai asszisztensek illetménye</t>
  </si>
  <si>
    <t>Finanszírozás 2020.</t>
  </si>
  <si>
    <t>2020. Kötelező feladat tv. szerint eredeti ei.</t>
  </si>
  <si>
    <t>2020. Kötelező feladat önk. döntés ért. eredeti ei.</t>
  </si>
  <si>
    <t>2020. Önként váll. feladat eredeti ei.</t>
  </si>
  <si>
    <t>2020. évi eredeti ei. Összesen</t>
  </si>
  <si>
    <t>Kondoros, 2020. január 8.</t>
  </si>
  <si>
    <t>Kondoros, 2020. január 08.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</si>
</sst>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3" fontId="0" fillId="0" borderId="0" xfId="40" applyNumberFormat="1" applyFont="1" applyAlignment="1">
      <alignment/>
    </xf>
    <xf numFmtId="0" fontId="14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9" fontId="13" fillId="34" borderId="10" xfId="4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/>
    </xf>
    <xf numFmtId="49" fontId="12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1" fontId="12" fillId="0" borderId="10" xfId="0" applyNumberFormat="1" applyFont="1" applyBorder="1" applyAlignment="1">
      <alignment horizontal="right"/>
    </xf>
    <xf numFmtId="179" fontId="13" fillId="34" borderId="12" xfId="40" applyNumberFormat="1" applyFont="1" applyFill="1" applyBorder="1" applyAlignment="1">
      <alignment horizontal="center" vertical="center" wrapText="1"/>
    </xf>
    <xf numFmtId="179" fontId="13" fillId="34" borderId="14" xfId="40" applyNumberFormat="1" applyFont="1" applyFill="1" applyBorder="1" applyAlignment="1">
      <alignment horizontal="center" vertical="center" wrapText="1"/>
    </xf>
    <xf numFmtId="179" fontId="13" fillId="34" borderId="15" xfId="40" applyNumberFormat="1" applyFont="1" applyFill="1" applyBorder="1" applyAlignment="1">
      <alignment horizontal="center" vertical="center" wrapText="1"/>
    </xf>
    <xf numFmtId="3" fontId="0" fillId="0" borderId="15" xfId="40" applyNumberFormat="1" applyFont="1" applyBorder="1" applyAlignment="1">
      <alignment/>
    </xf>
    <xf numFmtId="3" fontId="4" fillId="0" borderId="15" xfId="40" applyNumberFormat="1" applyFont="1" applyBorder="1" applyAlignment="1">
      <alignment/>
    </xf>
    <xf numFmtId="3" fontId="11" fillId="34" borderId="15" xfId="40" applyNumberFormat="1" applyFont="1" applyFill="1" applyBorder="1" applyAlignment="1">
      <alignment/>
    </xf>
    <xf numFmtId="3" fontId="0" fillId="0" borderId="15" xfId="40" applyNumberFormat="1" applyFont="1" applyFill="1" applyBorder="1" applyAlignment="1">
      <alignment/>
    </xf>
    <xf numFmtId="3" fontId="4" fillId="34" borderId="15" xfId="40" applyNumberFormat="1" applyFont="1" applyFill="1" applyBorder="1" applyAlignment="1">
      <alignment/>
    </xf>
    <xf numFmtId="3" fontId="4" fillId="0" borderId="15" xfId="40" applyNumberFormat="1" applyFont="1" applyFill="1" applyBorder="1" applyAlignment="1">
      <alignment/>
    </xf>
    <xf numFmtId="0" fontId="5" fillId="0" borderId="16" xfId="56" applyFont="1" applyBorder="1" applyAlignment="1">
      <alignment horizontal="center" vertical="center"/>
      <protection/>
    </xf>
    <xf numFmtId="0" fontId="0" fillId="0" borderId="16" xfId="0" applyBorder="1" applyAlignment="1">
      <alignment vertical="center" wrapText="1"/>
    </xf>
    <xf numFmtId="16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34" borderId="15" xfId="56" applyFont="1" applyFill="1" applyBorder="1" applyAlignment="1">
      <alignment horizontal="center" vertical="center" wrapText="1"/>
      <protection/>
    </xf>
    <xf numFmtId="3" fontId="0" fillId="0" borderId="15" xfId="0" applyNumberFormat="1" applyFont="1" applyBorder="1" applyAlignment="1">
      <alignment vertical="center" wrapText="1"/>
    </xf>
    <xf numFmtId="3" fontId="22" fillId="34" borderId="12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7" fillId="0" borderId="14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0" borderId="14" xfId="40" applyNumberFormat="1" applyFont="1" applyFill="1" applyBorder="1" applyAlignment="1">
      <alignment/>
    </xf>
    <xf numFmtId="3" fontId="7" fillId="34" borderId="12" xfId="4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1" fontId="12" fillId="0" borderId="12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>
      <alignment/>
    </xf>
    <xf numFmtId="49" fontId="12" fillId="0" borderId="16" xfId="0" applyNumberFormat="1" applyFont="1" applyFill="1" applyBorder="1" applyAlignment="1">
      <alignment horizontal="right" vertical="distributed" wrapText="1"/>
    </xf>
    <xf numFmtId="49" fontId="12" fillId="0" borderId="16" xfId="0" applyNumberFormat="1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2" fillId="0" borderId="11" xfId="0" applyNumberFormat="1" applyFont="1" applyFill="1" applyBorder="1" applyAlignment="1">
      <alignment horizontal="right" vertical="distributed" wrapText="1"/>
    </xf>
    <xf numFmtId="49" fontId="12" fillId="0" borderId="11" xfId="0" applyNumberFormat="1" applyFont="1" applyFill="1" applyBorder="1" applyAlignment="1">
      <alignment horizontal="right" wrapText="1"/>
    </xf>
    <xf numFmtId="1" fontId="12" fillId="0" borderId="11" xfId="0" applyNumberFormat="1" applyFont="1" applyFill="1" applyBorder="1" applyAlignment="1">
      <alignment horizontal="right" wrapText="1"/>
    </xf>
    <xf numFmtId="0" fontId="4" fillId="35" borderId="16" xfId="0" applyFont="1" applyFill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3" fontId="4" fillId="37" borderId="12" xfId="0" applyNumberFormat="1" applyFont="1" applyFill="1" applyBorder="1" applyAlignment="1">
      <alignment/>
    </xf>
    <xf numFmtId="3" fontId="11" fillId="37" borderId="12" xfId="0" applyNumberFormat="1" applyFont="1" applyFill="1" applyBorder="1" applyAlignment="1">
      <alignment horizontal="right"/>
    </xf>
    <xf numFmtId="3" fontId="6" fillId="37" borderId="12" xfId="0" applyNumberFormat="1" applyFont="1" applyFill="1" applyBorder="1" applyAlignment="1">
      <alignment horizontal="right" wrapText="1"/>
    </xf>
    <xf numFmtId="3" fontId="21" fillId="37" borderId="12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 wrapText="1"/>
    </xf>
    <xf numFmtId="3" fontId="9" fillId="36" borderId="12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4" fillId="33" borderId="19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 wrapText="1"/>
    </xf>
    <xf numFmtId="3" fontId="12" fillId="0" borderId="10" xfId="0" applyNumberFormat="1" applyFont="1" applyBorder="1" applyAlignment="1">
      <alignment horizontal="right"/>
    </xf>
    <xf numFmtId="3" fontId="6" fillId="38" borderId="12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21" fillId="37" borderId="10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0" fillId="0" borderId="15" xfId="0" applyNumberFormat="1" applyBorder="1" applyAlignment="1">
      <alignment vertical="center" wrapText="1"/>
    </xf>
    <xf numFmtId="3" fontId="4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11" fillId="34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3" fontId="11" fillId="34" borderId="12" xfId="4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37" borderId="16" xfId="0" applyFont="1" applyFill="1" applyBorder="1" applyAlignment="1">
      <alignment horizontal="left" wrapText="1"/>
    </xf>
    <xf numFmtId="0" fontId="4" fillId="37" borderId="12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39" borderId="16" xfId="0" applyFont="1" applyFill="1" applyBorder="1" applyAlignment="1">
      <alignment horizontal="left" wrapText="1"/>
    </xf>
    <xf numFmtId="0" fontId="6" fillId="39" borderId="11" xfId="0" applyFont="1" applyFill="1" applyBorder="1" applyAlignment="1">
      <alignment horizontal="left" wrapText="1"/>
    </xf>
    <xf numFmtId="0" fontId="6" fillId="39" borderId="12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/>
    </xf>
    <xf numFmtId="0" fontId="4" fillId="36" borderId="16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49" fontId="12" fillId="0" borderId="16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0" fontId="4" fillId="33" borderId="20" xfId="0" applyFont="1" applyFill="1" applyBorder="1" applyAlignment="1">
      <alignment horizontal="left" wrapText="1"/>
    </xf>
    <xf numFmtId="0" fontId="4" fillId="36" borderId="19" xfId="0" applyFont="1" applyFill="1" applyBorder="1" applyAlignment="1">
      <alignment horizontal="left" wrapText="1"/>
    </xf>
    <xf numFmtId="0" fontId="4" fillId="37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3" fontId="12" fillId="0" borderId="16" xfId="0" applyNumberFormat="1" applyFont="1" applyFill="1" applyBorder="1" applyAlignment="1">
      <alignment horizontal="right" wrapText="1"/>
    </xf>
    <xf numFmtId="3" fontId="12" fillId="0" borderId="12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3" fontId="12" fillId="0" borderId="16" xfId="0" applyNumberFormat="1" applyFont="1" applyFill="1" applyBorder="1" applyAlignment="1">
      <alignment horizontal="right" vertical="distributed" wrapText="1"/>
    </xf>
    <xf numFmtId="3" fontId="12" fillId="0" borderId="12" xfId="0" applyNumberFormat="1" applyFont="1" applyFill="1" applyBorder="1" applyAlignment="1">
      <alignment horizontal="right" vertical="distributed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39" borderId="16" xfId="0" applyFont="1" applyFill="1" applyBorder="1" applyAlignment="1">
      <alignment horizontal="left"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7" borderId="16" xfId="0" applyFont="1" applyFill="1" applyBorder="1" applyAlignment="1">
      <alignment horizontal="left"/>
    </xf>
    <xf numFmtId="0" fontId="8" fillId="37" borderId="11" xfId="0" applyFont="1" applyFill="1" applyBorder="1" applyAlignment="1">
      <alignment horizontal="left"/>
    </xf>
    <xf numFmtId="0" fontId="8" fillId="37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36" borderId="11" xfId="0" applyFont="1" applyFill="1" applyBorder="1" applyAlignment="1">
      <alignment horizontal="left" vertical="distributed" wrapText="1"/>
    </xf>
    <xf numFmtId="0" fontId="4" fillId="36" borderId="12" xfId="0" applyFont="1" applyFill="1" applyBorder="1" applyAlignment="1">
      <alignment horizontal="left" vertical="distributed" wrapText="1"/>
    </xf>
    <xf numFmtId="0" fontId="4" fillId="35" borderId="16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4" borderId="18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20" fillId="0" borderId="16" xfId="56" applyFont="1" applyFill="1" applyBorder="1" applyAlignment="1">
      <alignment horizontal="center"/>
      <protection/>
    </xf>
    <xf numFmtId="0" fontId="20" fillId="0" borderId="11" xfId="56" applyFont="1" applyFill="1" applyBorder="1" applyAlignment="1">
      <alignment horizontal="center"/>
      <protection/>
    </xf>
    <xf numFmtId="0" fontId="20" fillId="0" borderId="12" xfId="56" applyFont="1" applyFill="1" applyBorder="1" applyAlignment="1">
      <alignment horizontal="center"/>
      <protection/>
    </xf>
    <xf numFmtId="0" fontId="8" fillId="34" borderId="18" xfId="0" applyFont="1" applyFill="1" applyBorder="1" applyAlignment="1">
      <alignment horizontal="center" vertical="center" textRotation="90" readingOrder="2"/>
    </xf>
    <xf numFmtId="0" fontId="8" fillId="34" borderId="24" xfId="0" applyFont="1" applyFill="1" applyBorder="1" applyAlignment="1">
      <alignment horizontal="center" vertical="center" textRotation="90" readingOrder="2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I29" sqref="I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521"/>
  <sheetViews>
    <sheetView zoomScalePageLayoutView="0" workbookViewId="0" topLeftCell="A133">
      <selection activeCell="H164" sqref="H164"/>
    </sheetView>
  </sheetViews>
  <sheetFormatPr defaultColWidth="9.140625" defaultRowHeight="12.75"/>
  <cols>
    <col min="2" max="2" width="6.57421875" style="57" customWidth="1"/>
    <col min="3" max="3" width="35.7109375" style="11" customWidth="1"/>
    <col min="4" max="4" width="11.7109375" style="88" customWidth="1"/>
    <col min="5" max="5" width="13.7109375" style="0" customWidth="1"/>
    <col min="6" max="6" width="12.57421875" style="0" customWidth="1"/>
    <col min="7" max="7" width="8.28125" style="0" customWidth="1"/>
    <col min="8" max="8" width="14.28125" style="34" customWidth="1"/>
    <col min="9" max="9" width="9.140625" style="5" customWidth="1"/>
  </cols>
  <sheetData>
    <row r="1" spans="1:8" ht="26.25" customHeight="1">
      <c r="A1" s="226" t="s">
        <v>176</v>
      </c>
      <c r="B1" s="226"/>
      <c r="C1" s="226"/>
      <c r="D1" s="226"/>
      <c r="E1" s="226"/>
      <c r="F1" s="226"/>
      <c r="G1" s="226"/>
      <c r="H1" s="226"/>
    </row>
    <row r="2" spans="1:8" ht="19.5" customHeight="1">
      <c r="A2" s="227" t="s">
        <v>139</v>
      </c>
      <c r="B2" s="227"/>
      <c r="C2" s="227"/>
      <c r="D2" s="227"/>
      <c r="E2" s="227"/>
      <c r="F2" s="227"/>
      <c r="G2" s="227"/>
      <c r="H2" s="227"/>
    </row>
    <row r="3" spans="1:9" ht="45">
      <c r="A3" s="1"/>
      <c r="B3" s="242" t="s">
        <v>41</v>
      </c>
      <c r="C3" s="243"/>
      <c r="D3" s="84" t="s">
        <v>177</v>
      </c>
      <c r="E3" s="147" t="s">
        <v>178</v>
      </c>
      <c r="F3" s="147" t="s">
        <v>179</v>
      </c>
      <c r="G3" s="10" t="s">
        <v>180</v>
      </c>
      <c r="H3" s="69" t="s">
        <v>181</v>
      </c>
      <c r="I3" s="28"/>
    </row>
    <row r="4" spans="1:9" s="78" customFormat="1" ht="25.5" customHeight="1">
      <c r="A4" s="244" t="s">
        <v>4</v>
      </c>
      <c r="B4" s="245"/>
      <c r="C4" s="245"/>
      <c r="D4" s="245"/>
      <c r="E4" s="245"/>
      <c r="F4" s="245"/>
      <c r="G4" s="245"/>
      <c r="H4" s="246"/>
      <c r="I4" s="77"/>
    </row>
    <row r="5" spans="1:9" ht="19.5" customHeight="1">
      <c r="A5" s="1"/>
      <c r="B5" s="203" t="s">
        <v>148</v>
      </c>
      <c r="C5" s="204"/>
      <c r="D5" s="204"/>
      <c r="E5" s="204"/>
      <c r="F5" s="204"/>
      <c r="G5" s="204"/>
      <c r="H5" s="205"/>
      <c r="I5" s="28"/>
    </row>
    <row r="6" spans="1:8" ht="12.75" customHeight="1">
      <c r="A6" s="1"/>
      <c r="B6" s="228" t="s">
        <v>150</v>
      </c>
      <c r="C6" s="229"/>
      <c r="D6" s="87"/>
      <c r="E6" s="1"/>
      <c r="F6" s="1"/>
      <c r="G6" s="1"/>
      <c r="H6" s="9"/>
    </row>
    <row r="7" spans="1:9" ht="12.75">
      <c r="A7" s="1" t="s">
        <v>57</v>
      </c>
      <c r="B7" s="58" t="s">
        <v>106</v>
      </c>
      <c r="C7" s="6" t="s">
        <v>2</v>
      </c>
      <c r="D7" s="154">
        <v>436920</v>
      </c>
      <c r="E7" s="173">
        <v>436920</v>
      </c>
      <c r="F7" s="173">
        <v>0</v>
      </c>
      <c r="G7" s="173">
        <v>0</v>
      </c>
      <c r="H7" s="174">
        <f>SUM(E7:G7)</f>
        <v>436920</v>
      </c>
      <c r="I7" s="30"/>
    </row>
    <row r="8" spans="1:9" ht="12.75">
      <c r="A8" s="1" t="s">
        <v>107</v>
      </c>
      <c r="B8" s="58"/>
      <c r="C8" s="6" t="s">
        <v>3</v>
      </c>
      <c r="D8" s="154">
        <v>117968</v>
      </c>
      <c r="E8" s="173">
        <v>117968</v>
      </c>
      <c r="F8" s="173">
        <v>0</v>
      </c>
      <c r="G8" s="173">
        <v>0</v>
      </c>
      <c r="H8" s="174">
        <f>SUM(E8:G8)</f>
        <v>117968</v>
      </c>
      <c r="I8" s="30"/>
    </row>
    <row r="9" spans="1:9" ht="36.75" customHeight="1">
      <c r="A9" s="1" t="s">
        <v>108</v>
      </c>
      <c r="B9" s="212" t="s">
        <v>151</v>
      </c>
      <c r="C9" s="208"/>
      <c r="D9" s="157">
        <v>554888</v>
      </c>
      <c r="E9" s="157">
        <f>SUM(E7:E8)</f>
        <v>554888</v>
      </c>
      <c r="F9" s="157">
        <v>0</v>
      </c>
      <c r="G9" s="157">
        <f>SUM(G7:G8)</f>
        <v>0</v>
      </c>
      <c r="H9" s="159">
        <f>SUM(E9:G9)</f>
        <v>554888</v>
      </c>
      <c r="I9" s="30"/>
    </row>
    <row r="10" spans="1:9" s="15" customFormat="1" ht="12.75">
      <c r="A10" s="8"/>
      <c r="B10" s="59"/>
      <c r="C10" s="18"/>
      <c r="D10" s="18"/>
      <c r="E10" s="3"/>
      <c r="F10" s="3"/>
      <c r="G10" s="3"/>
      <c r="H10" s="3"/>
      <c r="I10" s="30"/>
    </row>
    <row r="11" spans="1:9" s="15" customFormat="1" ht="19.5" customHeight="1">
      <c r="A11" s="1"/>
      <c r="B11" s="203" t="s">
        <v>43</v>
      </c>
      <c r="C11" s="204"/>
      <c r="D11" s="204"/>
      <c r="E11" s="204"/>
      <c r="F11" s="204"/>
      <c r="G11" s="204"/>
      <c r="H11" s="205"/>
      <c r="I11" s="30"/>
    </row>
    <row r="12" spans="1:8" ht="26.25" customHeight="1">
      <c r="A12" s="1" t="s">
        <v>109</v>
      </c>
      <c r="B12" s="58" t="s">
        <v>110</v>
      </c>
      <c r="C12" s="6" t="s">
        <v>5</v>
      </c>
      <c r="D12" s="154">
        <v>1600000</v>
      </c>
      <c r="E12" s="173">
        <v>1800000</v>
      </c>
      <c r="F12" s="173">
        <v>0</v>
      </c>
      <c r="G12" s="173">
        <v>0</v>
      </c>
      <c r="H12" s="174">
        <f>SUM(E12:G12)</f>
        <v>1800000</v>
      </c>
    </row>
    <row r="13" spans="1:8" ht="12.75" customHeight="1">
      <c r="A13" s="1"/>
      <c r="B13" s="58"/>
      <c r="C13" s="6" t="s">
        <v>38</v>
      </c>
      <c r="D13" s="154">
        <v>0</v>
      </c>
      <c r="E13" s="173">
        <v>637937</v>
      </c>
      <c r="F13" s="173">
        <v>0</v>
      </c>
      <c r="G13" s="173">
        <v>0</v>
      </c>
      <c r="H13" s="174">
        <f>SUM(E13:G13)</f>
        <v>637937</v>
      </c>
    </row>
    <row r="14" spans="1:8" ht="12.75">
      <c r="A14" s="1" t="s">
        <v>91</v>
      </c>
      <c r="B14" s="58"/>
      <c r="C14" s="12" t="s">
        <v>6</v>
      </c>
      <c r="D14" s="153">
        <v>1600000</v>
      </c>
      <c r="E14" s="159">
        <v>2437937</v>
      </c>
      <c r="F14" s="159">
        <v>0</v>
      </c>
      <c r="G14" s="159">
        <v>0</v>
      </c>
      <c r="H14" s="159">
        <f>SUM(E14:G14)</f>
        <v>2437937</v>
      </c>
    </row>
    <row r="15" spans="1:8" ht="12.75">
      <c r="A15" s="8"/>
      <c r="B15" s="60"/>
      <c r="C15" s="24" t="s">
        <v>35</v>
      </c>
      <c r="D15" s="158">
        <v>107509352</v>
      </c>
      <c r="E15" s="176">
        <v>102919324</v>
      </c>
      <c r="F15" s="176">
        <v>0</v>
      </c>
      <c r="G15" s="176">
        <v>0</v>
      </c>
      <c r="H15" s="176">
        <f>SUM(E15:G15)</f>
        <v>102919324</v>
      </c>
    </row>
    <row r="16" spans="1:8" ht="12.75">
      <c r="A16" s="8"/>
      <c r="B16" s="60"/>
      <c r="C16" s="24" t="s">
        <v>156</v>
      </c>
      <c r="D16" s="158">
        <v>3664443</v>
      </c>
      <c r="E16" s="176">
        <v>8431898</v>
      </c>
      <c r="F16" s="176">
        <v>0</v>
      </c>
      <c r="G16" s="176">
        <v>0</v>
      </c>
      <c r="H16" s="176">
        <f>SUM(E16:G16)</f>
        <v>8431898</v>
      </c>
    </row>
    <row r="17" spans="1:9" s="45" customFormat="1" ht="25.5" customHeight="1">
      <c r="A17" s="3"/>
      <c r="B17" s="250" t="s">
        <v>44</v>
      </c>
      <c r="C17" s="251"/>
      <c r="D17" s="159">
        <v>112773795</v>
      </c>
      <c r="E17" s="159">
        <v>113789159</v>
      </c>
      <c r="F17" s="159">
        <v>0</v>
      </c>
      <c r="G17" s="159">
        <v>0</v>
      </c>
      <c r="H17" s="159">
        <v>113789159</v>
      </c>
      <c r="I17" s="30"/>
    </row>
    <row r="18" spans="1:9" ht="23.25" customHeight="1">
      <c r="A18" s="8"/>
      <c r="B18" s="230" t="s">
        <v>142</v>
      </c>
      <c r="C18" s="231"/>
      <c r="D18" s="160">
        <v>113328683</v>
      </c>
      <c r="E18" s="160">
        <f>(E9+E14+E15+E16)</f>
        <v>114344047</v>
      </c>
      <c r="F18" s="160">
        <v>0</v>
      </c>
      <c r="G18" s="160">
        <v>0</v>
      </c>
      <c r="H18" s="160">
        <f>(H9+H17)</f>
        <v>114344047</v>
      </c>
      <c r="I18" s="30"/>
    </row>
    <row r="19" spans="1:9" ht="15.75" customHeight="1">
      <c r="A19" s="8"/>
      <c r="B19" s="128"/>
      <c r="C19" s="134"/>
      <c r="D19" s="135"/>
      <c r="E19" s="136"/>
      <c r="F19" s="136"/>
      <c r="G19" s="136"/>
      <c r="H19" s="126"/>
      <c r="I19" s="30"/>
    </row>
    <row r="20" spans="1:9" s="15" customFormat="1" ht="19.5" customHeight="1">
      <c r="A20" s="8"/>
      <c r="B20" s="247" t="s">
        <v>149</v>
      </c>
      <c r="C20" s="248"/>
      <c r="D20" s="248"/>
      <c r="E20" s="248"/>
      <c r="F20" s="248"/>
      <c r="G20" s="248"/>
      <c r="H20" s="249"/>
      <c r="I20" s="5"/>
    </row>
    <row r="21" spans="1:9" s="15" customFormat="1" ht="17.25" customHeight="1">
      <c r="A21" s="1" t="s">
        <v>57</v>
      </c>
      <c r="B21" s="58" t="s">
        <v>106</v>
      </c>
      <c r="C21" s="6" t="s">
        <v>31</v>
      </c>
      <c r="D21" s="154">
        <v>342585</v>
      </c>
      <c r="E21" s="1">
        <v>0</v>
      </c>
      <c r="F21" s="1">
        <v>152922</v>
      </c>
      <c r="G21" s="1">
        <v>0</v>
      </c>
      <c r="H21" s="9">
        <f>SUM(E21:G21)</f>
        <v>152922</v>
      </c>
      <c r="I21" s="5"/>
    </row>
    <row r="22" spans="1:9" s="26" customFormat="1" ht="14.25" customHeight="1">
      <c r="A22" s="1" t="s">
        <v>107</v>
      </c>
      <c r="B22" s="58"/>
      <c r="C22" s="6" t="s">
        <v>3</v>
      </c>
      <c r="D22" s="154">
        <v>92498</v>
      </c>
      <c r="E22" s="1">
        <v>0</v>
      </c>
      <c r="F22" s="1">
        <v>41289</v>
      </c>
      <c r="G22" s="1">
        <v>0</v>
      </c>
      <c r="H22" s="9">
        <f>SUM(E22:G22)</f>
        <v>41289</v>
      </c>
      <c r="I22" s="31"/>
    </row>
    <row r="23" spans="1:9" s="15" customFormat="1" ht="27.75" customHeight="1">
      <c r="A23" s="8"/>
      <c r="B23" s="207" t="s">
        <v>146</v>
      </c>
      <c r="C23" s="208"/>
      <c r="D23" s="161">
        <v>435083</v>
      </c>
      <c r="E23" s="127">
        <f>SUM(E21:E22)</f>
        <v>0</v>
      </c>
      <c r="F23" s="127">
        <f>SUM(F21:F22)</f>
        <v>194211</v>
      </c>
      <c r="G23" s="127">
        <f>SUM(G21:G22)</f>
        <v>0</v>
      </c>
      <c r="H23" s="127">
        <f>SUM(H21:H22)</f>
        <v>194211</v>
      </c>
      <c r="I23" s="5"/>
    </row>
    <row r="24" spans="1:21" s="15" customFormat="1" ht="17.25" customHeight="1">
      <c r="A24" s="8"/>
      <c r="B24" s="137"/>
      <c r="C24" s="130"/>
      <c r="D24" s="138"/>
      <c r="E24" s="139"/>
      <c r="F24" s="139"/>
      <c r="G24" s="139"/>
      <c r="H24" s="140"/>
      <c r="I24" s="5"/>
      <c r="U24" s="144"/>
    </row>
    <row r="25" spans="1:21" s="125" customFormat="1" ht="16.5" customHeight="1">
      <c r="A25" s="124"/>
      <c r="B25" s="252" t="s">
        <v>171</v>
      </c>
      <c r="C25" s="253"/>
      <c r="D25" s="253"/>
      <c r="E25" s="253"/>
      <c r="F25" s="253"/>
      <c r="G25" s="253"/>
      <c r="H25" s="254"/>
      <c r="I25"/>
      <c r="J25"/>
      <c r="K25"/>
      <c r="L25"/>
      <c r="M25"/>
      <c r="N25"/>
      <c r="O25"/>
      <c r="P25"/>
      <c r="Q25"/>
      <c r="R25"/>
      <c r="S25"/>
      <c r="T25"/>
      <c r="U25" s="144"/>
    </row>
    <row r="26" spans="1:21" s="15" customFormat="1" ht="18.75" customHeight="1">
      <c r="A26" s="8"/>
      <c r="B26" s="143"/>
      <c r="C26" s="24" t="s">
        <v>35</v>
      </c>
      <c r="D26" s="158">
        <v>17605756</v>
      </c>
      <c r="E26" s="176">
        <v>0</v>
      </c>
      <c r="F26" s="176">
        <v>22455509</v>
      </c>
      <c r="G26" s="176"/>
      <c r="H26" s="176">
        <f>SUM(E26:G26)</f>
        <v>22455509</v>
      </c>
      <c r="I26" s="5"/>
      <c r="U26" s="144"/>
    </row>
    <row r="27" spans="1:8" ht="12.75">
      <c r="A27" s="8"/>
      <c r="B27" s="59"/>
      <c r="C27" s="24" t="s">
        <v>36</v>
      </c>
      <c r="D27" s="158">
        <v>4961887</v>
      </c>
      <c r="E27" s="176">
        <v>0</v>
      </c>
      <c r="F27" s="176">
        <v>2847757</v>
      </c>
      <c r="G27" s="176"/>
      <c r="H27" s="176">
        <f>SUM(E27:G27)</f>
        <v>2847757</v>
      </c>
    </row>
    <row r="28" spans="1:9" s="45" customFormat="1" ht="25.5" customHeight="1">
      <c r="A28" s="3"/>
      <c r="B28" s="212" t="s">
        <v>152</v>
      </c>
      <c r="C28" s="208"/>
      <c r="D28" s="157">
        <f>SUM(D26:D27)</f>
        <v>22567643</v>
      </c>
      <c r="E28" s="159">
        <v>0</v>
      </c>
      <c r="F28" s="159">
        <f>SUM(F26:F27)</f>
        <v>25303266</v>
      </c>
      <c r="G28" s="159">
        <f>SUM(G23:G27)</f>
        <v>0</v>
      </c>
      <c r="H28" s="159">
        <f>SUM(H26:H27)</f>
        <v>25303266</v>
      </c>
      <c r="I28" s="30"/>
    </row>
    <row r="29" spans="1:9" s="165" customFormat="1" ht="21" customHeight="1">
      <c r="A29" s="162"/>
      <c r="B29" s="219" t="s">
        <v>143</v>
      </c>
      <c r="C29" s="220"/>
      <c r="D29" s="160">
        <v>23002726</v>
      </c>
      <c r="E29" s="163">
        <v>0</v>
      </c>
      <c r="F29" s="163">
        <v>25497477</v>
      </c>
      <c r="G29" s="163">
        <v>0</v>
      </c>
      <c r="H29" s="163">
        <v>25497477</v>
      </c>
      <c r="I29" s="164"/>
    </row>
    <row r="30" spans="1:9" s="15" customFormat="1" ht="15" customHeight="1">
      <c r="A30" s="8"/>
      <c r="B30" s="129"/>
      <c r="C30" s="86"/>
      <c r="D30" s="86"/>
      <c r="E30" s="81"/>
      <c r="F30" s="81"/>
      <c r="G30" s="81"/>
      <c r="H30" s="81"/>
      <c r="I30" s="5"/>
    </row>
    <row r="31" spans="1:9" s="75" customFormat="1" ht="19.5" customHeight="1">
      <c r="A31" s="73"/>
      <c r="B31" s="217" t="s">
        <v>134</v>
      </c>
      <c r="C31" s="218"/>
      <c r="D31" s="149">
        <v>2589971</v>
      </c>
      <c r="E31" s="179">
        <v>2992825</v>
      </c>
      <c r="F31" s="179">
        <v>194211</v>
      </c>
      <c r="G31" s="179">
        <v>0</v>
      </c>
      <c r="H31" s="178">
        <f>SUM(E31:G31)</f>
        <v>3187036</v>
      </c>
      <c r="I31" s="74"/>
    </row>
    <row r="32" spans="1:9" s="15" customFormat="1" ht="19.5" customHeight="1">
      <c r="A32" s="55"/>
      <c r="B32" s="221" t="s">
        <v>35</v>
      </c>
      <c r="C32" s="222"/>
      <c r="D32" s="150">
        <v>125115108</v>
      </c>
      <c r="E32" s="180">
        <v>102919324</v>
      </c>
      <c r="F32" s="180">
        <v>22455509</v>
      </c>
      <c r="G32" s="180">
        <v>0</v>
      </c>
      <c r="H32" s="178">
        <f>SUM(E32:G32)</f>
        <v>125374833</v>
      </c>
      <c r="I32" s="5"/>
    </row>
    <row r="33" spans="1:9" s="26" customFormat="1" ht="19.5" customHeight="1">
      <c r="A33" s="1"/>
      <c r="B33" s="221" t="s">
        <v>156</v>
      </c>
      <c r="C33" s="222"/>
      <c r="D33" s="151">
        <v>8626330</v>
      </c>
      <c r="E33" s="180">
        <v>8431898</v>
      </c>
      <c r="F33" s="180">
        <v>2847757</v>
      </c>
      <c r="G33" s="180">
        <v>0</v>
      </c>
      <c r="H33" s="178">
        <f>SUM(E33:G33)</f>
        <v>11279655</v>
      </c>
      <c r="I33" s="31"/>
    </row>
    <row r="34" spans="1:9" s="15" customFormat="1" ht="24" customHeight="1">
      <c r="A34" s="55"/>
      <c r="B34" s="193" t="s">
        <v>32</v>
      </c>
      <c r="C34" s="194"/>
      <c r="D34" s="148">
        <v>136331409</v>
      </c>
      <c r="E34" s="179">
        <f>SUM(E31:E33)</f>
        <v>114344047</v>
      </c>
      <c r="F34" s="179">
        <f>SUM(F31:F33)</f>
        <v>25497477</v>
      </c>
      <c r="G34" s="181">
        <f>SUM(G31:G33)</f>
        <v>0</v>
      </c>
      <c r="H34" s="178">
        <f>SUM(H31:H33)</f>
        <v>139841524</v>
      </c>
      <c r="I34" s="5"/>
    </row>
    <row r="35" spans="1:9" s="23" customFormat="1" ht="12.75">
      <c r="A35" s="8"/>
      <c r="B35" s="59"/>
      <c r="C35" s="18"/>
      <c r="D35" s="18"/>
      <c r="E35" s="4"/>
      <c r="F35" s="4"/>
      <c r="G35" s="4"/>
      <c r="H35" s="4"/>
      <c r="I35" s="31"/>
    </row>
    <row r="36" spans="1:9" s="80" customFormat="1" ht="25.5" customHeight="1">
      <c r="A36" s="238" t="s">
        <v>7</v>
      </c>
      <c r="B36" s="239"/>
      <c r="C36" s="239"/>
      <c r="D36" s="239"/>
      <c r="E36" s="239"/>
      <c r="F36" s="239"/>
      <c r="G36" s="239"/>
      <c r="H36" s="240"/>
      <c r="I36" s="79"/>
    </row>
    <row r="37" spans="1:9" s="23" customFormat="1" ht="15" customHeight="1">
      <c r="A37" s="8"/>
      <c r="B37" s="76"/>
      <c r="C37" s="76"/>
      <c r="D37" s="76"/>
      <c r="E37" s="76"/>
      <c r="F37" s="76"/>
      <c r="G37" s="76"/>
      <c r="H37" s="72"/>
      <c r="I37" s="31"/>
    </row>
    <row r="38" spans="1:8" ht="19.5" customHeight="1">
      <c r="A38" s="1"/>
      <c r="B38" s="203" t="s">
        <v>153</v>
      </c>
      <c r="C38" s="204"/>
      <c r="D38" s="204"/>
      <c r="E38" s="204"/>
      <c r="F38" s="204"/>
      <c r="G38" s="204"/>
      <c r="H38" s="205"/>
    </row>
    <row r="39" spans="1:9" s="23" customFormat="1" ht="12.75" customHeight="1">
      <c r="A39" s="1" t="s">
        <v>98</v>
      </c>
      <c r="B39" s="58"/>
      <c r="C39" s="6" t="s">
        <v>50</v>
      </c>
      <c r="D39" s="154">
        <v>13470600</v>
      </c>
      <c r="E39" s="173">
        <v>12987040</v>
      </c>
      <c r="F39" s="173">
        <v>0</v>
      </c>
      <c r="G39" s="173">
        <v>0</v>
      </c>
      <c r="H39" s="174">
        <f>SUM(E39:G39)</f>
        <v>12987040</v>
      </c>
      <c r="I39" s="31"/>
    </row>
    <row r="40" spans="1:9" s="15" customFormat="1" ht="12.75" customHeight="1">
      <c r="A40" s="1" t="s">
        <v>104</v>
      </c>
      <c r="B40" s="58"/>
      <c r="C40" s="6" t="s">
        <v>3</v>
      </c>
      <c r="D40" s="154">
        <v>3637062</v>
      </c>
      <c r="E40" s="173">
        <v>3506501</v>
      </c>
      <c r="F40" s="173">
        <v>0</v>
      </c>
      <c r="G40" s="173">
        <v>0</v>
      </c>
      <c r="H40" s="174">
        <f>SUM(E40:G40)</f>
        <v>3506501</v>
      </c>
      <c r="I40" s="5"/>
    </row>
    <row r="41" spans="1:8" ht="44.25" customHeight="1">
      <c r="A41" s="133"/>
      <c r="B41" s="215" t="s">
        <v>154</v>
      </c>
      <c r="C41" s="216"/>
      <c r="D41" s="166">
        <v>17107662</v>
      </c>
      <c r="E41" s="182">
        <f>SUM(E39:E40)</f>
        <v>16493541</v>
      </c>
      <c r="F41" s="182">
        <f>SUM(F39:F40)</f>
        <v>0</v>
      </c>
      <c r="G41" s="182">
        <f>SUM(G39:G40)</f>
        <v>0</v>
      </c>
      <c r="H41" s="182">
        <f>SUM(H39:H40)</f>
        <v>16493541</v>
      </c>
    </row>
    <row r="42" spans="1:8" ht="18.75" customHeight="1">
      <c r="A42" s="1"/>
      <c r="B42" s="141"/>
      <c r="C42" s="141"/>
      <c r="D42" s="142"/>
      <c r="E42" s="131"/>
      <c r="F42" s="131"/>
      <c r="G42" s="131"/>
      <c r="H42" s="131"/>
    </row>
    <row r="43" spans="1:8" ht="19.5" customHeight="1">
      <c r="A43" s="132"/>
      <c r="B43" s="235" t="s">
        <v>39</v>
      </c>
      <c r="C43" s="236"/>
      <c r="D43" s="236"/>
      <c r="E43" s="236"/>
      <c r="F43" s="236"/>
      <c r="G43" s="236"/>
      <c r="H43" s="237"/>
    </row>
    <row r="44" spans="1:8" ht="12.75" customHeight="1">
      <c r="A44" s="1" t="s">
        <v>92</v>
      </c>
      <c r="B44" s="61"/>
      <c r="C44" s="14" t="s">
        <v>28</v>
      </c>
      <c r="D44" s="14"/>
      <c r="E44" s="14"/>
      <c r="F44" s="14"/>
      <c r="G44" s="14"/>
      <c r="H44" s="33"/>
    </row>
    <row r="45" spans="1:8" ht="24" customHeight="1">
      <c r="A45" s="1" t="s">
        <v>93</v>
      </c>
      <c r="B45" s="58" t="s">
        <v>111</v>
      </c>
      <c r="C45" s="6" t="s">
        <v>140</v>
      </c>
      <c r="D45" s="154">
        <v>26765550</v>
      </c>
      <c r="E45" s="173">
        <v>35186010</v>
      </c>
      <c r="F45" s="173">
        <v>0</v>
      </c>
      <c r="G45" s="173">
        <v>0</v>
      </c>
      <c r="H45" s="174">
        <f aca="true" t="shared" si="0" ref="H45:H51">SUM(E45:G45)</f>
        <v>35186010</v>
      </c>
    </row>
    <row r="46" spans="1:8" ht="24" customHeight="1">
      <c r="A46" s="1" t="s">
        <v>93</v>
      </c>
      <c r="B46" s="58" t="s">
        <v>111</v>
      </c>
      <c r="C46" s="6" t="s">
        <v>166</v>
      </c>
      <c r="D46" s="154">
        <v>15301550</v>
      </c>
      <c r="E46" s="173">
        <v>16576560</v>
      </c>
      <c r="F46" s="173">
        <v>0</v>
      </c>
      <c r="G46" s="173">
        <v>0</v>
      </c>
      <c r="H46" s="174">
        <f t="shared" si="0"/>
        <v>16576560</v>
      </c>
    </row>
    <row r="47" spans="1:8" ht="24" customHeight="1">
      <c r="A47" s="1" t="s">
        <v>93</v>
      </c>
      <c r="B47" s="58" t="s">
        <v>111</v>
      </c>
      <c r="C47" s="70" t="s">
        <v>188</v>
      </c>
      <c r="D47" s="154">
        <v>7516905</v>
      </c>
      <c r="E47" s="173">
        <v>8313396</v>
      </c>
      <c r="F47" s="173">
        <v>0</v>
      </c>
      <c r="G47" s="173">
        <v>0</v>
      </c>
      <c r="H47" s="174">
        <f t="shared" si="0"/>
        <v>8313396</v>
      </c>
    </row>
    <row r="48" spans="1:8" ht="24" customHeight="1">
      <c r="A48" s="1" t="s">
        <v>93</v>
      </c>
      <c r="B48" s="58" t="s">
        <v>111</v>
      </c>
      <c r="C48" s="13" t="s">
        <v>182</v>
      </c>
      <c r="D48" s="155">
        <v>876960</v>
      </c>
      <c r="E48" s="173">
        <v>1315440</v>
      </c>
      <c r="F48" s="173"/>
      <c r="G48" s="173"/>
      <c r="H48" s="174">
        <f t="shared" si="0"/>
        <v>1315440</v>
      </c>
    </row>
    <row r="49" spans="1:8" ht="24" customHeight="1">
      <c r="A49" s="1" t="s">
        <v>94</v>
      </c>
      <c r="B49" s="58" t="s">
        <v>112</v>
      </c>
      <c r="C49" s="6" t="s">
        <v>141</v>
      </c>
      <c r="D49" s="154">
        <v>429000</v>
      </c>
      <c r="E49" s="173">
        <v>0</v>
      </c>
      <c r="F49" s="173">
        <v>0</v>
      </c>
      <c r="G49" s="173">
        <v>0</v>
      </c>
      <c r="H49" s="174">
        <f t="shared" si="0"/>
        <v>0</v>
      </c>
    </row>
    <row r="50" spans="1:8" ht="24" customHeight="1">
      <c r="A50" s="1" t="s">
        <v>97</v>
      </c>
      <c r="B50" s="58" t="s">
        <v>113</v>
      </c>
      <c r="C50" s="20" t="s">
        <v>51</v>
      </c>
      <c r="D50" s="156">
        <v>927858</v>
      </c>
      <c r="E50" s="173">
        <v>1245765</v>
      </c>
      <c r="F50" s="173">
        <v>0</v>
      </c>
      <c r="G50" s="173">
        <v>0</v>
      </c>
      <c r="H50" s="174">
        <f t="shared" si="0"/>
        <v>1245765</v>
      </c>
    </row>
    <row r="51" spans="1:8" ht="24" customHeight="1">
      <c r="A51" s="1"/>
      <c r="B51" s="58"/>
      <c r="C51" s="22" t="s">
        <v>187</v>
      </c>
      <c r="D51" s="156">
        <v>0</v>
      </c>
      <c r="E51" s="173">
        <v>480000</v>
      </c>
      <c r="F51" s="173">
        <v>0</v>
      </c>
      <c r="G51" s="173">
        <v>0</v>
      </c>
      <c r="H51" s="174">
        <f t="shared" si="0"/>
        <v>480000</v>
      </c>
    </row>
    <row r="52" spans="1:8" ht="12.75" customHeight="1">
      <c r="A52" s="1" t="s">
        <v>95</v>
      </c>
      <c r="B52" s="58" t="s">
        <v>118</v>
      </c>
      <c r="C52" s="12" t="s">
        <v>8</v>
      </c>
      <c r="D52" s="153">
        <v>51817823</v>
      </c>
      <c r="E52" s="159">
        <f>SUM(E45:E51)</f>
        <v>63117171</v>
      </c>
      <c r="F52" s="159">
        <f>SUM(F45:F51)</f>
        <v>0</v>
      </c>
      <c r="G52" s="159">
        <f>SUM(G45:G51)</f>
        <v>0</v>
      </c>
      <c r="H52" s="159">
        <f>SUM(H45:H51)</f>
        <v>63117171</v>
      </c>
    </row>
    <row r="53" spans="1:8" ht="12.75">
      <c r="A53" s="1"/>
      <c r="B53" s="58"/>
      <c r="C53" s="17"/>
      <c r="D53" s="17"/>
      <c r="E53" s="176"/>
      <c r="F53" s="176"/>
      <c r="G53" s="176"/>
      <c r="H53" s="176"/>
    </row>
    <row r="54" spans="1:8" ht="12.75">
      <c r="A54" s="1" t="s">
        <v>61</v>
      </c>
      <c r="B54" s="62"/>
      <c r="C54" s="17" t="s">
        <v>10</v>
      </c>
      <c r="D54" s="17"/>
      <c r="E54" s="176"/>
      <c r="F54" s="176"/>
      <c r="G54" s="176"/>
      <c r="H54" s="176"/>
    </row>
    <row r="55" spans="1:8" ht="25.5">
      <c r="A55" s="1" t="s">
        <v>61</v>
      </c>
      <c r="B55" s="58" t="s">
        <v>114</v>
      </c>
      <c r="C55" s="35" t="s">
        <v>185</v>
      </c>
      <c r="D55" s="154">
        <v>9839888</v>
      </c>
      <c r="E55" s="173">
        <v>10743496</v>
      </c>
      <c r="F55" s="173">
        <v>0</v>
      </c>
      <c r="G55" s="173">
        <v>0</v>
      </c>
      <c r="H55" s="174">
        <f>SUM(E55:G55)</f>
        <v>10743496</v>
      </c>
    </row>
    <row r="56" spans="1:9" ht="25.5">
      <c r="A56" s="1" t="s">
        <v>61</v>
      </c>
      <c r="B56" s="58" t="s">
        <v>114</v>
      </c>
      <c r="C56" s="6" t="s">
        <v>9</v>
      </c>
      <c r="D56" s="154">
        <v>264587</v>
      </c>
      <c r="E56" s="173">
        <v>218009</v>
      </c>
      <c r="F56" s="173">
        <v>0</v>
      </c>
      <c r="G56" s="173">
        <v>0</v>
      </c>
      <c r="H56" s="174">
        <f>SUM(E56:G56)</f>
        <v>218009</v>
      </c>
      <c r="I56" s="30"/>
    </row>
    <row r="57" spans="1:9" ht="12.75">
      <c r="A57" s="1"/>
      <c r="B57" s="58"/>
      <c r="C57" s="6" t="s">
        <v>167</v>
      </c>
      <c r="D57" s="154">
        <v>1139850</v>
      </c>
      <c r="E57" s="173">
        <v>1376550</v>
      </c>
      <c r="F57" s="173"/>
      <c r="G57" s="173"/>
      <c r="H57" s="174">
        <f>SUM(E57:G57)</f>
        <v>1376550</v>
      </c>
      <c r="I57" s="30"/>
    </row>
    <row r="58" spans="1:8" ht="12.75" customHeight="1">
      <c r="A58" s="1" t="s">
        <v>61</v>
      </c>
      <c r="B58" s="58"/>
      <c r="C58" s="12" t="s">
        <v>10</v>
      </c>
      <c r="D58" s="153">
        <v>11244325</v>
      </c>
      <c r="E58" s="159">
        <f>SUM(E55:E57)</f>
        <v>12338055</v>
      </c>
      <c r="F58" s="159">
        <f>SUM(F55:F56)</f>
        <v>0</v>
      </c>
      <c r="G58" s="183">
        <f>SUM(G55:G56)</f>
        <v>0</v>
      </c>
      <c r="H58" s="183">
        <f>SUM(E58:G58)</f>
        <v>12338055</v>
      </c>
    </row>
    <row r="59" spans="1:8" ht="12.75">
      <c r="A59" s="1"/>
      <c r="B59" s="63"/>
      <c r="C59" s="17"/>
      <c r="D59" s="17"/>
      <c r="E59" s="3"/>
      <c r="F59" s="3"/>
      <c r="G59" s="3"/>
      <c r="H59" s="3"/>
    </row>
    <row r="60" spans="1:8" ht="12.75">
      <c r="A60" s="1" t="s">
        <v>62</v>
      </c>
      <c r="B60" s="64"/>
      <c r="C60" s="19" t="s">
        <v>135</v>
      </c>
      <c r="D60" s="19"/>
      <c r="E60" s="1"/>
      <c r="F60" s="1"/>
      <c r="G60" s="1"/>
      <c r="H60" s="9"/>
    </row>
    <row r="61" spans="1:8" ht="12.75">
      <c r="A61" s="1" t="s">
        <v>96</v>
      </c>
      <c r="B61" s="58" t="s">
        <v>115</v>
      </c>
      <c r="C61" s="35" t="s">
        <v>13</v>
      </c>
      <c r="D61" s="154">
        <v>45000</v>
      </c>
      <c r="E61" s="173">
        <v>45000</v>
      </c>
      <c r="F61" s="173">
        <v>0</v>
      </c>
      <c r="G61" s="173">
        <v>0</v>
      </c>
      <c r="H61" s="174">
        <f>SUM(E61:G61)</f>
        <v>45000</v>
      </c>
    </row>
    <row r="62" spans="1:9" ht="12.75">
      <c r="A62" s="1" t="s">
        <v>99</v>
      </c>
      <c r="B62" s="58" t="s">
        <v>116</v>
      </c>
      <c r="C62" s="6" t="s">
        <v>14</v>
      </c>
      <c r="D62" s="154">
        <v>353000</v>
      </c>
      <c r="E62" s="173">
        <v>353000</v>
      </c>
      <c r="F62" s="173">
        <v>0</v>
      </c>
      <c r="G62" s="173">
        <v>0</v>
      </c>
      <c r="H62" s="174">
        <f>SUM(E62:G62)</f>
        <v>353000</v>
      </c>
      <c r="I62" s="30"/>
    </row>
    <row r="63" spans="1:9" ht="12.75">
      <c r="A63" s="1"/>
      <c r="B63" s="58"/>
      <c r="C63" s="6" t="s">
        <v>25</v>
      </c>
      <c r="D63" s="154">
        <v>500000</v>
      </c>
      <c r="E63" s="173">
        <v>479671</v>
      </c>
      <c r="F63" s="173">
        <v>0</v>
      </c>
      <c r="G63" s="173">
        <v>0</v>
      </c>
      <c r="H63" s="174">
        <f>SUM(E63:G63)</f>
        <v>479671</v>
      </c>
      <c r="I63" s="30"/>
    </row>
    <row r="64" spans="1:8" ht="12.75">
      <c r="A64" s="1" t="s">
        <v>62</v>
      </c>
      <c r="B64" s="58" t="s">
        <v>119</v>
      </c>
      <c r="C64" s="6" t="s">
        <v>30</v>
      </c>
      <c r="D64" s="154">
        <v>898000</v>
      </c>
      <c r="E64" s="175">
        <v>877671</v>
      </c>
      <c r="F64" s="175">
        <v>0</v>
      </c>
      <c r="G64" s="175">
        <v>0</v>
      </c>
      <c r="H64" s="174">
        <f>SUM(E64:G64)</f>
        <v>877671</v>
      </c>
    </row>
    <row r="65" spans="1:8" ht="12.75">
      <c r="A65" s="1" t="s">
        <v>104</v>
      </c>
      <c r="B65" s="58" t="s">
        <v>117</v>
      </c>
      <c r="C65" s="35" t="s">
        <v>40</v>
      </c>
      <c r="D65" s="154">
        <v>242000</v>
      </c>
      <c r="E65" s="173">
        <v>236971</v>
      </c>
      <c r="F65" s="173">
        <v>0</v>
      </c>
      <c r="G65" s="173">
        <v>0</v>
      </c>
      <c r="H65" s="174">
        <f>SUM(E65:G65)</f>
        <v>236971</v>
      </c>
    </row>
    <row r="66" spans="1:8" ht="12.75" customHeight="1">
      <c r="A66" s="1" t="s">
        <v>62</v>
      </c>
      <c r="B66" s="58" t="s">
        <v>119</v>
      </c>
      <c r="C66" s="12" t="s">
        <v>29</v>
      </c>
      <c r="D66" s="153">
        <v>1140000</v>
      </c>
      <c r="E66" s="159">
        <f>SUM(E64:E65)</f>
        <v>1114642</v>
      </c>
      <c r="F66" s="159">
        <f>SUM(F64:F65)</f>
        <v>0</v>
      </c>
      <c r="G66" s="159">
        <f>SUM(G64:G65)</f>
        <v>0</v>
      </c>
      <c r="H66" s="159">
        <f>SUM(H64:H65)</f>
        <v>1114642</v>
      </c>
    </row>
    <row r="67" spans="1:9" s="43" customFormat="1" ht="30.75" customHeight="1">
      <c r="A67" s="32"/>
      <c r="B67" s="207" t="s">
        <v>45</v>
      </c>
      <c r="C67" s="241"/>
      <c r="D67" s="152">
        <f>(D52+D58+D66)</f>
        <v>64202148</v>
      </c>
      <c r="E67" s="152">
        <f>(E52+E58+E66)</f>
        <v>76569868</v>
      </c>
      <c r="F67" s="152">
        <f>(F52+F58+F66)</f>
        <v>0</v>
      </c>
      <c r="G67" s="152">
        <f>(G52+G58+G66)</f>
        <v>0</v>
      </c>
      <c r="H67" s="152">
        <f>(H52+H58+H66)</f>
        <v>76569868</v>
      </c>
      <c r="I67" s="29"/>
    </row>
    <row r="68" spans="1:9" ht="18" customHeight="1">
      <c r="A68" s="8"/>
      <c r="B68" s="59"/>
      <c r="C68" s="18"/>
      <c r="D68" s="18"/>
      <c r="E68" s="3"/>
      <c r="F68" s="3"/>
      <c r="G68" s="3"/>
      <c r="H68" s="3"/>
      <c r="I68" s="30"/>
    </row>
    <row r="69" spans="1:9" ht="19.5" customHeight="1">
      <c r="A69" s="8"/>
      <c r="B69" s="209" t="s">
        <v>46</v>
      </c>
      <c r="C69" s="210"/>
      <c r="D69" s="210"/>
      <c r="E69" s="210"/>
      <c r="F69" s="210"/>
      <c r="G69" s="210"/>
      <c r="H69" s="211"/>
      <c r="I69" s="30"/>
    </row>
    <row r="70" spans="1:9" ht="12.75" customHeight="1">
      <c r="A70" s="1" t="s">
        <v>62</v>
      </c>
      <c r="B70" s="64"/>
      <c r="C70" s="19" t="s">
        <v>135</v>
      </c>
      <c r="D70" s="19"/>
      <c r="E70" s="1"/>
      <c r="F70" s="1"/>
      <c r="G70" s="1"/>
      <c r="H70" s="9"/>
      <c r="I70" s="30"/>
    </row>
    <row r="71" spans="1:9" s="23" customFormat="1" ht="12.75" customHeight="1">
      <c r="A71" s="1" t="s">
        <v>99</v>
      </c>
      <c r="B71" s="58" t="s">
        <v>116</v>
      </c>
      <c r="C71" s="6" t="s">
        <v>130</v>
      </c>
      <c r="D71" s="154">
        <v>19000</v>
      </c>
      <c r="E71" s="154">
        <v>19000</v>
      </c>
      <c r="F71" s="1">
        <v>0</v>
      </c>
      <c r="G71" s="1">
        <v>0</v>
      </c>
      <c r="H71" s="174">
        <f>SUM(E71:G71)</f>
        <v>19000</v>
      </c>
      <c r="I71" s="68"/>
    </row>
    <row r="72" spans="1:9" s="15" customFormat="1" ht="12.75" customHeight="1">
      <c r="A72" s="1" t="s">
        <v>96</v>
      </c>
      <c r="B72" s="58" t="s">
        <v>115</v>
      </c>
      <c r="C72" s="35" t="s">
        <v>12</v>
      </c>
      <c r="D72" s="154">
        <v>85000</v>
      </c>
      <c r="E72" s="154">
        <v>85000</v>
      </c>
      <c r="F72" s="1">
        <v>0</v>
      </c>
      <c r="G72" s="1">
        <v>0</v>
      </c>
      <c r="H72" s="174">
        <f aca="true" t="shared" si="1" ref="H72:H89">SUM(E72:G72)</f>
        <v>85000</v>
      </c>
      <c r="I72" s="30"/>
    </row>
    <row r="73" spans="1:9" s="15" customFormat="1" ht="12.75" customHeight="1">
      <c r="A73" s="1" t="s">
        <v>96</v>
      </c>
      <c r="B73" s="58" t="s">
        <v>115</v>
      </c>
      <c r="C73" s="6" t="s">
        <v>15</v>
      </c>
      <c r="D73" s="154">
        <v>220000</v>
      </c>
      <c r="E73" s="154">
        <v>220500</v>
      </c>
      <c r="F73" s="1">
        <v>0</v>
      </c>
      <c r="G73" s="1">
        <v>0</v>
      </c>
      <c r="H73" s="174">
        <f t="shared" si="1"/>
        <v>220500</v>
      </c>
      <c r="I73" s="30"/>
    </row>
    <row r="74" spans="1:8" ht="12.75" customHeight="1">
      <c r="A74" s="1" t="s">
        <v>96</v>
      </c>
      <c r="B74" s="58" t="s">
        <v>115</v>
      </c>
      <c r="C74" s="6" t="s">
        <v>16</v>
      </c>
      <c r="D74" s="154">
        <v>255000</v>
      </c>
      <c r="E74" s="154">
        <v>255000</v>
      </c>
      <c r="F74" s="1">
        <v>0</v>
      </c>
      <c r="G74" s="1">
        <v>0</v>
      </c>
      <c r="H74" s="174">
        <f t="shared" si="1"/>
        <v>255000</v>
      </c>
    </row>
    <row r="75" spans="1:8" ht="12.75" customHeight="1">
      <c r="A75" s="1" t="s">
        <v>102</v>
      </c>
      <c r="B75" s="58" t="s">
        <v>120</v>
      </c>
      <c r="C75" s="6" t="s">
        <v>17</v>
      </c>
      <c r="D75" s="154">
        <v>69000</v>
      </c>
      <c r="E75" s="154">
        <v>69000</v>
      </c>
      <c r="F75" s="1">
        <v>0</v>
      </c>
      <c r="G75" s="1">
        <v>0</v>
      </c>
      <c r="H75" s="174">
        <f t="shared" si="1"/>
        <v>69000</v>
      </c>
    </row>
    <row r="76" spans="1:8" ht="12.75" customHeight="1">
      <c r="A76" s="1" t="s">
        <v>102</v>
      </c>
      <c r="B76" s="58" t="s">
        <v>120</v>
      </c>
      <c r="C76" s="6" t="s">
        <v>18</v>
      </c>
      <c r="D76" s="154">
        <v>59000</v>
      </c>
      <c r="E76" s="154">
        <v>59000</v>
      </c>
      <c r="F76" s="1">
        <v>0</v>
      </c>
      <c r="G76" s="1">
        <v>0</v>
      </c>
      <c r="H76" s="174">
        <f t="shared" si="1"/>
        <v>59000</v>
      </c>
    </row>
    <row r="77" spans="1:8" ht="12.75" customHeight="1">
      <c r="A77" s="1" t="s">
        <v>101</v>
      </c>
      <c r="B77" s="58" t="s">
        <v>121</v>
      </c>
      <c r="C77" s="6" t="s">
        <v>19</v>
      </c>
      <c r="D77" s="154">
        <v>550000</v>
      </c>
      <c r="E77" s="154">
        <v>338976</v>
      </c>
      <c r="F77" s="1">
        <v>0</v>
      </c>
      <c r="G77" s="1">
        <v>0</v>
      </c>
      <c r="H77" s="174">
        <f t="shared" si="1"/>
        <v>338976</v>
      </c>
    </row>
    <row r="78" spans="1:8" ht="12.75" customHeight="1">
      <c r="A78" s="1" t="s">
        <v>101</v>
      </c>
      <c r="B78" s="58" t="s">
        <v>121</v>
      </c>
      <c r="C78" s="6" t="s">
        <v>20</v>
      </c>
      <c r="D78" s="154">
        <v>319000</v>
      </c>
      <c r="E78" s="154">
        <v>319000</v>
      </c>
      <c r="F78" s="1">
        <v>0</v>
      </c>
      <c r="G78" s="1">
        <v>0</v>
      </c>
      <c r="H78" s="174">
        <f t="shared" si="1"/>
        <v>319000</v>
      </c>
    </row>
    <row r="79" spans="1:8" ht="12.75" customHeight="1">
      <c r="A79" s="1" t="s">
        <v>101</v>
      </c>
      <c r="B79" s="58" t="s">
        <v>121</v>
      </c>
      <c r="C79" s="6" t="s">
        <v>21</v>
      </c>
      <c r="D79" s="154">
        <v>446000</v>
      </c>
      <c r="E79" s="154">
        <v>446000</v>
      </c>
      <c r="F79" s="1">
        <v>0</v>
      </c>
      <c r="G79" s="1">
        <v>0</v>
      </c>
      <c r="H79" s="174">
        <f t="shared" si="1"/>
        <v>446000</v>
      </c>
    </row>
    <row r="80" spans="1:8" ht="12.75" customHeight="1">
      <c r="A80" s="1" t="s">
        <v>100</v>
      </c>
      <c r="B80" s="58" t="s">
        <v>122</v>
      </c>
      <c r="C80" s="6" t="s">
        <v>22</v>
      </c>
      <c r="D80" s="154">
        <v>96000</v>
      </c>
      <c r="E80" s="154">
        <v>96000</v>
      </c>
      <c r="F80" s="1">
        <v>0</v>
      </c>
      <c r="G80" s="1">
        <v>0</v>
      </c>
      <c r="H80" s="174">
        <f t="shared" si="1"/>
        <v>96000</v>
      </c>
    </row>
    <row r="81" spans="1:8" ht="12.75" customHeight="1">
      <c r="A81" s="1" t="s">
        <v>105</v>
      </c>
      <c r="B81" s="58" t="s">
        <v>123</v>
      </c>
      <c r="C81" s="16" t="s">
        <v>23</v>
      </c>
      <c r="D81" s="167">
        <v>299000</v>
      </c>
      <c r="E81" s="167">
        <v>299000</v>
      </c>
      <c r="F81" s="1">
        <v>0</v>
      </c>
      <c r="G81" s="1">
        <v>0</v>
      </c>
      <c r="H81" s="174">
        <f t="shared" si="1"/>
        <v>299000</v>
      </c>
    </row>
    <row r="82" spans="1:8" ht="12.75" customHeight="1">
      <c r="A82" s="1" t="s">
        <v>103</v>
      </c>
      <c r="B82" s="58" t="s">
        <v>124</v>
      </c>
      <c r="C82" s="6" t="s">
        <v>24</v>
      </c>
      <c r="D82" s="154">
        <v>480000</v>
      </c>
      <c r="E82" s="154">
        <v>0</v>
      </c>
      <c r="F82" s="1">
        <v>0</v>
      </c>
      <c r="G82" s="1">
        <v>0</v>
      </c>
      <c r="H82" s="174">
        <f t="shared" si="1"/>
        <v>0</v>
      </c>
    </row>
    <row r="83" spans="1:8" ht="12.75" customHeight="1">
      <c r="A83" s="1"/>
      <c r="B83" s="58"/>
      <c r="C83" s="6" t="s">
        <v>163</v>
      </c>
      <c r="D83" s="154">
        <v>200000</v>
      </c>
      <c r="E83" s="154">
        <v>200000</v>
      </c>
      <c r="F83" s="1">
        <v>0</v>
      </c>
      <c r="G83" s="1">
        <v>0</v>
      </c>
      <c r="H83" s="174">
        <f t="shared" si="1"/>
        <v>200000</v>
      </c>
    </row>
    <row r="84" spans="1:8" ht="12.75" customHeight="1">
      <c r="A84" s="1"/>
      <c r="B84" s="58"/>
      <c r="C84" s="6" t="s">
        <v>173</v>
      </c>
      <c r="D84" s="154">
        <v>360000</v>
      </c>
      <c r="E84" s="154">
        <v>360000</v>
      </c>
      <c r="F84" s="1">
        <v>0</v>
      </c>
      <c r="G84" s="1">
        <v>0</v>
      </c>
      <c r="H84" s="174">
        <f t="shared" si="1"/>
        <v>360000</v>
      </c>
    </row>
    <row r="85" spans="1:8" ht="12.75" customHeight="1">
      <c r="A85" s="1" t="s">
        <v>127</v>
      </c>
      <c r="B85" s="58"/>
      <c r="C85" s="6" t="s">
        <v>26</v>
      </c>
      <c r="D85" s="154">
        <v>19000</v>
      </c>
      <c r="E85" s="154">
        <v>19000</v>
      </c>
      <c r="F85" s="1">
        <v>0</v>
      </c>
      <c r="G85" s="1">
        <v>0</v>
      </c>
      <c r="H85" s="174">
        <f t="shared" si="1"/>
        <v>19000</v>
      </c>
    </row>
    <row r="86" spans="1:8" ht="12.75" customHeight="1">
      <c r="A86" s="1" t="s">
        <v>105</v>
      </c>
      <c r="B86" s="58" t="s">
        <v>123</v>
      </c>
      <c r="C86" s="6" t="s">
        <v>47</v>
      </c>
      <c r="D86" s="154">
        <v>1920000</v>
      </c>
      <c r="E86" s="154">
        <v>2275000</v>
      </c>
      <c r="F86" s="1">
        <v>0</v>
      </c>
      <c r="G86" s="1">
        <v>0</v>
      </c>
      <c r="H86" s="174">
        <f t="shared" si="1"/>
        <v>2275000</v>
      </c>
    </row>
    <row r="87" spans="1:8" ht="12.75">
      <c r="A87" s="1" t="s">
        <v>62</v>
      </c>
      <c r="B87" s="58"/>
      <c r="C87" s="6" t="s">
        <v>27</v>
      </c>
      <c r="D87" s="154">
        <f>SUM(D71:D86)</f>
        <v>5396000</v>
      </c>
      <c r="E87" s="173">
        <f>SUM(E71:E86)</f>
        <v>5060476</v>
      </c>
      <c r="F87" s="1">
        <v>0</v>
      </c>
      <c r="G87" s="8">
        <v>0</v>
      </c>
      <c r="H87" s="177">
        <f t="shared" si="1"/>
        <v>5060476</v>
      </c>
    </row>
    <row r="88" spans="1:8" ht="12.75">
      <c r="A88" s="1" t="s">
        <v>104</v>
      </c>
      <c r="B88" s="58" t="s">
        <v>117</v>
      </c>
      <c r="C88" s="6" t="s">
        <v>131</v>
      </c>
      <c r="D88" s="154">
        <v>1457000</v>
      </c>
      <c r="E88" s="173">
        <v>1366329</v>
      </c>
      <c r="F88" s="1">
        <v>0</v>
      </c>
      <c r="G88" s="8">
        <v>0</v>
      </c>
      <c r="H88" s="177">
        <f t="shared" si="1"/>
        <v>1366329</v>
      </c>
    </row>
    <row r="89" spans="1:8" ht="12.75" customHeight="1">
      <c r="A89" s="1" t="s">
        <v>62</v>
      </c>
      <c r="B89" s="146"/>
      <c r="C89" s="145" t="s">
        <v>29</v>
      </c>
      <c r="D89" s="153">
        <v>6853000</v>
      </c>
      <c r="E89" s="159">
        <f>SUM(E87:E88)</f>
        <v>6426805</v>
      </c>
      <c r="F89" s="7">
        <v>0</v>
      </c>
      <c r="G89" s="7">
        <v>0</v>
      </c>
      <c r="H89" s="159">
        <f t="shared" si="1"/>
        <v>6426805</v>
      </c>
    </row>
    <row r="90" spans="1:8" ht="12.75">
      <c r="A90" s="1" t="s">
        <v>67</v>
      </c>
      <c r="B90" s="146"/>
      <c r="C90" s="91" t="s">
        <v>164</v>
      </c>
      <c r="D90" s="168">
        <v>0</v>
      </c>
      <c r="E90" s="175">
        <v>0</v>
      </c>
      <c r="F90" s="2">
        <v>0</v>
      </c>
      <c r="G90" s="2">
        <v>0</v>
      </c>
      <c r="H90" s="176">
        <v>0</v>
      </c>
    </row>
    <row r="91" spans="1:8" ht="12.75">
      <c r="A91" s="1"/>
      <c r="B91" s="146"/>
      <c r="C91" s="91" t="s">
        <v>131</v>
      </c>
      <c r="D91" s="168">
        <v>0</v>
      </c>
      <c r="E91" s="175">
        <v>0</v>
      </c>
      <c r="F91" s="2">
        <v>0</v>
      </c>
      <c r="G91" s="2">
        <v>0</v>
      </c>
      <c r="H91" s="176">
        <v>0</v>
      </c>
    </row>
    <row r="92" spans="1:8" ht="12.75">
      <c r="A92" s="1"/>
      <c r="B92" s="146"/>
      <c r="C92" s="91" t="s">
        <v>165</v>
      </c>
      <c r="D92" s="168">
        <v>0</v>
      </c>
      <c r="E92" s="176">
        <v>0</v>
      </c>
      <c r="F92" s="3">
        <v>0</v>
      </c>
      <c r="G92" s="3">
        <v>0</v>
      </c>
      <c r="H92" s="176">
        <v>0</v>
      </c>
    </row>
    <row r="93" spans="1:9" s="45" customFormat="1" ht="26.25" customHeight="1">
      <c r="A93" s="9"/>
      <c r="B93" s="207" t="s">
        <v>136</v>
      </c>
      <c r="C93" s="208"/>
      <c r="D93" s="157">
        <v>6853000</v>
      </c>
      <c r="E93" s="159">
        <f>SUM(E89+E92)</f>
        <v>6426805</v>
      </c>
      <c r="F93" s="159">
        <f>SUM(F89+F92)</f>
        <v>0</v>
      </c>
      <c r="G93" s="159">
        <f>SUM(G89+G92)</f>
        <v>0</v>
      </c>
      <c r="H93" s="159">
        <f>SUM(H89+H92)</f>
        <v>6426805</v>
      </c>
      <c r="I93" s="30"/>
    </row>
    <row r="94" spans="1:9" s="15" customFormat="1" ht="18.75" customHeight="1">
      <c r="A94" s="1"/>
      <c r="B94" s="59"/>
      <c r="C94" s="25"/>
      <c r="D94" s="25"/>
      <c r="E94" s="37"/>
      <c r="F94" s="37"/>
      <c r="G94" s="37"/>
      <c r="H94" s="38"/>
      <c r="I94" s="30"/>
    </row>
    <row r="95" spans="1:9" s="15" customFormat="1" ht="19.5" customHeight="1">
      <c r="A95" s="1"/>
      <c r="B95" s="203" t="s">
        <v>49</v>
      </c>
      <c r="C95" s="204"/>
      <c r="D95" s="204"/>
      <c r="E95" s="204"/>
      <c r="F95" s="204"/>
      <c r="G95" s="204"/>
      <c r="H95" s="205"/>
      <c r="I95" s="30"/>
    </row>
    <row r="96" spans="1:9" s="15" customFormat="1" ht="12.75">
      <c r="A96" s="1" t="s">
        <v>95</v>
      </c>
      <c r="B96" s="61"/>
      <c r="C96" s="14" t="s">
        <v>28</v>
      </c>
      <c r="D96" s="14"/>
      <c r="E96" s="14"/>
      <c r="F96" s="14"/>
      <c r="G96" s="14"/>
      <c r="H96" s="33"/>
      <c r="I96" s="30"/>
    </row>
    <row r="97" spans="1:9" s="23" customFormat="1" ht="26.25" customHeight="1">
      <c r="A97" s="1" t="s">
        <v>93</v>
      </c>
      <c r="B97" s="58" t="s">
        <v>111</v>
      </c>
      <c r="C97" s="6" t="s">
        <v>132</v>
      </c>
      <c r="D97" s="154">
        <v>960000</v>
      </c>
      <c r="E97" s="173">
        <v>1620000</v>
      </c>
      <c r="F97" s="173">
        <v>0</v>
      </c>
      <c r="G97" s="173">
        <v>0</v>
      </c>
      <c r="H97" s="177">
        <f>SUM(E97:G97)</f>
        <v>1620000</v>
      </c>
      <c r="I97" s="31"/>
    </row>
    <row r="98" spans="1:8" ht="12.75" customHeight="1">
      <c r="A98" s="1" t="s">
        <v>95</v>
      </c>
      <c r="B98" s="58"/>
      <c r="C98" s="12" t="s">
        <v>8</v>
      </c>
      <c r="D98" s="153">
        <v>960000</v>
      </c>
      <c r="E98" s="159">
        <v>1620000</v>
      </c>
      <c r="F98" s="159">
        <v>0</v>
      </c>
      <c r="G98" s="159">
        <v>0</v>
      </c>
      <c r="H98" s="159">
        <v>1620000</v>
      </c>
    </row>
    <row r="99" spans="1:8" ht="17.25" customHeight="1">
      <c r="A99" s="1" t="s">
        <v>61</v>
      </c>
      <c r="B99" s="65"/>
      <c r="C99" s="195" t="s">
        <v>10</v>
      </c>
      <c r="D99" s="196"/>
      <c r="E99" s="196"/>
      <c r="F99" s="196"/>
      <c r="G99" s="196"/>
      <c r="H99" s="197"/>
    </row>
    <row r="100" spans="1:8" ht="25.5">
      <c r="A100" s="1" t="s">
        <v>61</v>
      </c>
      <c r="B100" s="58" t="s">
        <v>114</v>
      </c>
      <c r="C100" s="35" t="s">
        <v>185</v>
      </c>
      <c r="D100" s="154">
        <v>187200</v>
      </c>
      <c r="E100" s="173">
        <v>283500</v>
      </c>
      <c r="F100" s="173">
        <v>0</v>
      </c>
      <c r="G100" s="173">
        <v>0</v>
      </c>
      <c r="H100" s="177">
        <f>SUM(E100:G100)</f>
        <v>283500</v>
      </c>
    </row>
    <row r="101" spans="1:8" ht="12.75" customHeight="1">
      <c r="A101" s="1" t="s">
        <v>61</v>
      </c>
      <c r="B101" s="58" t="s">
        <v>114</v>
      </c>
      <c r="C101" s="12" t="s">
        <v>10</v>
      </c>
      <c r="D101" s="153">
        <v>187200</v>
      </c>
      <c r="E101" s="159">
        <v>283500</v>
      </c>
      <c r="F101" s="159">
        <v>0</v>
      </c>
      <c r="G101" s="159">
        <v>0</v>
      </c>
      <c r="H101" s="159">
        <v>283500</v>
      </c>
    </row>
    <row r="102" spans="1:9" ht="12.75">
      <c r="A102" s="1" t="s">
        <v>62</v>
      </c>
      <c r="B102" s="66"/>
      <c r="C102" s="19" t="s">
        <v>30</v>
      </c>
      <c r="D102" s="19"/>
      <c r="E102" s="3"/>
      <c r="F102" s="3">
        <v>0</v>
      </c>
      <c r="G102" s="3">
        <v>0</v>
      </c>
      <c r="H102" s="3"/>
      <c r="I102" s="30"/>
    </row>
    <row r="103" spans="1:8" ht="22.5">
      <c r="A103" s="1" t="s">
        <v>125</v>
      </c>
      <c r="B103" s="67" t="s">
        <v>126</v>
      </c>
      <c r="C103" s="70" t="s">
        <v>129</v>
      </c>
      <c r="D103" s="154">
        <v>540000</v>
      </c>
      <c r="E103" s="176">
        <v>540000</v>
      </c>
      <c r="F103" s="176">
        <v>0</v>
      </c>
      <c r="G103" s="176">
        <v>0</v>
      </c>
      <c r="H103" s="176">
        <v>540000</v>
      </c>
    </row>
    <row r="104" spans="1:9" s="45" customFormat="1" ht="26.25" customHeight="1">
      <c r="A104" s="9"/>
      <c r="B104" s="212" t="s">
        <v>137</v>
      </c>
      <c r="C104" s="208"/>
      <c r="D104" s="157">
        <v>1687200</v>
      </c>
      <c r="E104" s="159">
        <v>2443500</v>
      </c>
      <c r="F104" s="159">
        <v>0</v>
      </c>
      <c r="G104" s="159">
        <v>0</v>
      </c>
      <c r="H104" s="159">
        <v>2443500</v>
      </c>
      <c r="I104" s="30"/>
    </row>
    <row r="105" spans="1:9" ht="12.75">
      <c r="A105" s="1"/>
      <c r="B105" s="58"/>
      <c r="C105" s="6"/>
      <c r="D105" s="19"/>
      <c r="E105" s="1"/>
      <c r="F105" s="1"/>
      <c r="G105" s="1"/>
      <c r="H105" s="9"/>
      <c r="I105" s="30"/>
    </row>
    <row r="106" spans="1:9" ht="19.5" customHeight="1">
      <c r="A106" s="1"/>
      <c r="B106" s="203" t="s">
        <v>48</v>
      </c>
      <c r="C106" s="204"/>
      <c r="D106" s="204"/>
      <c r="E106" s="204"/>
      <c r="F106" s="204"/>
      <c r="G106" s="204"/>
      <c r="H106" s="205"/>
      <c r="I106" s="30"/>
    </row>
    <row r="107" spans="1:9" ht="14.25" customHeight="1">
      <c r="A107" s="1" t="s">
        <v>95</v>
      </c>
      <c r="B107" s="61">
        <v>41275</v>
      </c>
      <c r="C107" s="14" t="s">
        <v>28</v>
      </c>
      <c r="D107" s="14"/>
      <c r="E107" s="14"/>
      <c r="F107" s="14"/>
      <c r="G107" s="14"/>
      <c r="H107" s="33"/>
      <c r="I107" s="30"/>
    </row>
    <row r="108" spans="1:9" s="23" customFormat="1" ht="26.25" customHeight="1">
      <c r="A108" s="1" t="s">
        <v>93</v>
      </c>
      <c r="B108" s="58" t="s">
        <v>111</v>
      </c>
      <c r="C108" s="6" t="s">
        <v>174</v>
      </c>
      <c r="D108" s="154">
        <v>16132410</v>
      </c>
      <c r="E108" s="173">
        <v>7134415</v>
      </c>
      <c r="F108" s="173">
        <v>0</v>
      </c>
      <c r="G108" s="173">
        <v>0</v>
      </c>
      <c r="H108" s="177">
        <f>SUM(E108:G108)</f>
        <v>7134415</v>
      </c>
      <c r="I108" s="68"/>
    </row>
    <row r="109" spans="1:8" ht="19.5" customHeight="1">
      <c r="A109" s="1" t="s">
        <v>93</v>
      </c>
      <c r="B109" s="58" t="s">
        <v>111</v>
      </c>
      <c r="C109" s="13" t="s">
        <v>133</v>
      </c>
      <c r="D109" s="155">
        <v>2521260</v>
      </c>
      <c r="E109" s="173">
        <v>1315440</v>
      </c>
      <c r="F109" s="173">
        <v>0</v>
      </c>
      <c r="G109" s="173">
        <v>0</v>
      </c>
      <c r="H109" s="177">
        <f>SUM(E109:G109)</f>
        <v>1315440</v>
      </c>
    </row>
    <row r="110" spans="1:8" ht="24.75" customHeight="1">
      <c r="A110" s="1" t="s">
        <v>94</v>
      </c>
      <c r="B110" s="58" t="s">
        <v>111</v>
      </c>
      <c r="C110" s="13" t="s">
        <v>155</v>
      </c>
      <c r="D110" s="155">
        <v>438480</v>
      </c>
      <c r="E110" s="173">
        <v>0</v>
      </c>
      <c r="F110" s="173">
        <v>0</v>
      </c>
      <c r="G110" s="173">
        <v>0</v>
      </c>
      <c r="H110" s="177">
        <f>SUM(E110:G110)</f>
        <v>0</v>
      </c>
    </row>
    <row r="111" spans="1:8" ht="24.75" customHeight="1">
      <c r="A111" s="1" t="s">
        <v>94</v>
      </c>
      <c r="B111" s="58" t="s">
        <v>112</v>
      </c>
      <c r="C111" s="6" t="s">
        <v>141</v>
      </c>
      <c r="D111" s="155">
        <v>0</v>
      </c>
      <c r="E111" s="173">
        <v>1827000</v>
      </c>
      <c r="F111" s="173">
        <v>0</v>
      </c>
      <c r="G111" s="173">
        <v>0</v>
      </c>
      <c r="H111" s="177">
        <f>SUM(E111:G111)</f>
        <v>1827000</v>
      </c>
    </row>
    <row r="112" spans="1:8" ht="20.25" customHeight="1">
      <c r="A112" s="1" t="s">
        <v>97</v>
      </c>
      <c r="B112" s="58" t="s">
        <v>113</v>
      </c>
      <c r="C112" s="20" t="s">
        <v>51</v>
      </c>
      <c r="D112" s="156">
        <v>330840</v>
      </c>
      <c r="E112" s="173">
        <v>161811</v>
      </c>
      <c r="F112" s="173">
        <v>0</v>
      </c>
      <c r="G112" s="173">
        <v>0</v>
      </c>
      <c r="H112" s="177">
        <f>SUM(E112:G112)</f>
        <v>161811</v>
      </c>
    </row>
    <row r="113" spans="1:8" ht="12.75" customHeight="1">
      <c r="A113" s="1" t="s">
        <v>95</v>
      </c>
      <c r="B113" s="58"/>
      <c r="C113" s="12" t="s">
        <v>8</v>
      </c>
      <c r="D113" s="153">
        <v>19422990</v>
      </c>
      <c r="E113" s="159">
        <f>SUM(E108:E112)</f>
        <v>10438666</v>
      </c>
      <c r="F113" s="159">
        <f>SUM(F108:F112)</f>
        <v>0</v>
      </c>
      <c r="G113" s="159">
        <f>SUM(G108:G112)</f>
        <v>0</v>
      </c>
      <c r="H113" s="159">
        <f>SUM(H108:H112)</f>
        <v>10438666</v>
      </c>
    </row>
    <row r="114" spans="1:8" ht="12.75">
      <c r="A114" s="1" t="s">
        <v>61</v>
      </c>
      <c r="B114" s="62">
        <v>41276</v>
      </c>
      <c r="C114" s="17" t="s">
        <v>10</v>
      </c>
      <c r="D114" s="156"/>
      <c r="E114" s="1"/>
      <c r="F114" s="1">
        <v>0</v>
      </c>
      <c r="G114" s="1">
        <v>0</v>
      </c>
      <c r="H114" s="9"/>
    </row>
    <row r="115" spans="1:8" ht="25.5">
      <c r="A115" s="1" t="s">
        <v>61</v>
      </c>
      <c r="B115" s="58" t="s">
        <v>114</v>
      </c>
      <c r="C115" s="44" t="s">
        <v>159</v>
      </c>
      <c r="D115" s="154">
        <v>3722969</v>
      </c>
      <c r="E115" s="173">
        <v>1478725</v>
      </c>
      <c r="F115" s="173">
        <v>0</v>
      </c>
      <c r="G115" s="173">
        <v>0</v>
      </c>
      <c r="H115" s="177">
        <f>SUM(E115:G115)</f>
        <v>1478725</v>
      </c>
    </row>
    <row r="116" spans="1:8" ht="25.5">
      <c r="A116" s="1" t="s">
        <v>61</v>
      </c>
      <c r="B116" s="58" t="s">
        <v>114</v>
      </c>
      <c r="C116" s="44" t="s">
        <v>160</v>
      </c>
      <c r="D116" s="154">
        <v>64514</v>
      </c>
      <c r="E116" s="173">
        <v>348042</v>
      </c>
      <c r="F116" s="173">
        <v>0</v>
      </c>
      <c r="G116" s="173">
        <v>0</v>
      </c>
      <c r="H116" s="177">
        <f>SUM(E116:G116)</f>
        <v>348042</v>
      </c>
    </row>
    <row r="117" spans="1:8" ht="12.75">
      <c r="A117" s="1"/>
      <c r="B117" s="58"/>
      <c r="C117" s="44" t="s">
        <v>167</v>
      </c>
      <c r="D117" s="154">
        <v>268200</v>
      </c>
      <c r="E117" s="173">
        <v>144900</v>
      </c>
      <c r="F117" s="173">
        <v>0</v>
      </c>
      <c r="G117" s="173">
        <v>0</v>
      </c>
      <c r="H117" s="177">
        <f>SUM(E117:G117)</f>
        <v>144900</v>
      </c>
    </row>
    <row r="118" spans="1:8" ht="12.75" customHeight="1">
      <c r="A118" s="1" t="s">
        <v>61</v>
      </c>
      <c r="B118" s="58" t="s">
        <v>114</v>
      </c>
      <c r="C118" s="12" t="s">
        <v>10</v>
      </c>
      <c r="D118" s="153">
        <v>4055683</v>
      </c>
      <c r="E118" s="159">
        <f>SUM(E115:E117)</f>
        <v>1971667</v>
      </c>
      <c r="F118" s="159">
        <f>SUM(F115:F117)</f>
        <v>0</v>
      </c>
      <c r="G118" s="159">
        <f>SUM(G115:G117)</f>
        <v>0</v>
      </c>
      <c r="H118" s="159">
        <f>SUM(H115:H117)</f>
        <v>1971667</v>
      </c>
    </row>
    <row r="119" spans="1:9" s="45" customFormat="1" ht="24.75" customHeight="1">
      <c r="A119" s="9"/>
      <c r="B119" s="212" t="s">
        <v>138</v>
      </c>
      <c r="C119" s="208"/>
      <c r="D119" s="159">
        <v>23478673</v>
      </c>
      <c r="E119" s="159">
        <f>(E113+E118)</f>
        <v>12410333</v>
      </c>
      <c r="F119" s="159">
        <f>(F113+F118)</f>
        <v>0</v>
      </c>
      <c r="G119" s="159">
        <f>(G113+G118)</f>
        <v>0</v>
      </c>
      <c r="H119" s="159">
        <f>(H113+H118)</f>
        <v>12410333</v>
      </c>
      <c r="I119" s="30"/>
    </row>
    <row r="120" spans="1:9" s="83" customFormat="1" ht="24.75" customHeight="1">
      <c r="A120" s="9"/>
      <c r="B120" s="213" t="s">
        <v>144</v>
      </c>
      <c r="C120" s="214"/>
      <c r="D120" s="169">
        <v>113328683</v>
      </c>
      <c r="E120" s="169">
        <f>E41+E67+E93+E104+E119</f>
        <v>114344047</v>
      </c>
      <c r="F120" s="82">
        <f>F41+F67+F93+F104+F119</f>
        <v>0</v>
      </c>
      <c r="G120" s="82">
        <f>G41+G67+G93+G104+G119</f>
        <v>0</v>
      </c>
      <c r="H120" s="169">
        <f>H41+H67+H93+H104+H119</f>
        <v>114344047</v>
      </c>
      <c r="I120" s="68"/>
    </row>
    <row r="121" spans="1:9" s="83" customFormat="1" ht="12.75" customHeight="1">
      <c r="A121" s="9"/>
      <c r="B121" s="85"/>
      <c r="C121" s="85"/>
      <c r="D121" s="85"/>
      <c r="E121" s="82"/>
      <c r="F121" s="82"/>
      <c r="G121" s="82"/>
      <c r="H121" s="82"/>
      <c r="I121" s="68"/>
    </row>
    <row r="122" spans="1:9" s="83" customFormat="1" ht="19.5" customHeight="1">
      <c r="A122" s="1"/>
      <c r="B122" s="223" t="s">
        <v>146</v>
      </c>
      <c r="C122" s="224"/>
      <c r="D122" s="224"/>
      <c r="E122" s="224"/>
      <c r="F122" s="224"/>
      <c r="G122" s="224"/>
      <c r="H122" s="225"/>
      <c r="I122" s="68"/>
    </row>
    <row r="123" spans="1:9" s="83" customFormat="1" ht="12.75" customHeight="1">
      <c r="A123" s="1" t="s">
        <v>98</v>
      </c>
      <c r="B123" s="59"/>
      <c r="C123" s="18" t="s">
        <v>37</v>
      </c>
      <c r="D123" s="170">
        <v>1841610</v>
      </c>
      <c r="E123" s="2">
        <v>0</v>
      </c>
      <c r="F123" s="176">
        <v>2176020</v>
      </c>
      <c r="G123" s="176">
        <v>0</v>
      </c>
      <c r="H123" s="176">
        <f>SUM(E123:G123)</f>
        <v>2176020</v>
      </c>
      <c r="I123" s="68"/>
    </row>
    <row r="124" spans="1:9" s="83" customFormat="1" ht="12.75" customHeight="1">
      <c r="A124" s="1"/>
      <c r="B124" s="58"/>
      <c r="C124" s="35" t="s">
        <v>3</v>
      </c>
      <c r="D124" s="154">
        <v>497235</v>
      </c>
      <c r="E124" s="1">
        <v>0</v>
      </c>
      <c r="F124" s="173">
        <v>587525</v>
      </c>
      <c r="G124" s="173">
        <v>0</v>
      </c>
      <c r="H124" s="176">
        <f>SUM(E124:G124)</f>
        <v>587525</v>
      </c>
      <c r="I124" s="68"/>
    </row>
    <row r="125" spans="1:9" s="83" customFormat="1" ht="24.75" customHeight="1">
      <c r="A125" s="1"/>
      <c r="B125" s="207" t="s">
        <v>147</v>
      </c>
      <c r="C125" s="208"/>
      <c r="D125" s="153">
        <v>2338845</v>
      </c>
      <c r="E125" s="7">
        <f>(E123+E124)</f>
        <v>0</v>
      </c>
      <c r="F125" s="159">
        <f>(F123+F124)</f>
        <v>2763545</v>
      </c>
      <c r="G125" s="159">
        <f>(G123+G124)</f>
        <v>0</v>
      </c>
      <c r="H125" s="159">
        <f>SUM(H123:H124)</f>
        <v>2763545</v>
      </c>
      <c r="I125" s="68"/>
    </row>
    <row r="126" spans="1:9" s="83" customFormat="1" ht="12.75" customHeight="1">
      <c r="A126" s="9"/>
      <c r="B126" s="85"/>
      <c r="C126" s="85"/>
      <c r="D126" s="85"/>
      <c r="E126" s="82"/>
      <c r="F126" s="82"/>
      <c r="G126" s="82"/>
      <c r="H126" s="82"/>
      <c r="I126" s="68"/>
    </row>
    <row r="127" spans="1:9" s="23" customFormat="1" ht="19.5" customHeight="1">
      <c r="A127" s="1"/>
      <c r="B127" s="232" t="s">
        <v>172</v>
      </c>
      <c r="C127" s="233"/>
      <c r="D127" s="233"/>
      <c r="E127" s="233"/>
      <c r="F127" s="233"/>
      <c r="G127" s="233"/>
      <c r="H127" s="234"/>
      <c r="I127" s="31"/>
    </row>
    <row r="128" spans="1:9" s="23" customFormat="1" ht="12.75" customHeight="1">
      <c r="A128" s="1" t="s">
        <v>95</v>
      </c>
      <c r="B128" s="61">
        <v>41275</v>
      </c>
      <c r="C128" s="14" t="s">
        <v>28</v>
      </c>
      <c r="D128" s="14"/>
      <c r="E128" s="14"/>
      <c r="F128" s="14"/>
      <c r="G128" s="14"/>
      <c r="H128" s="33"/>
      <c r="I128" s="31"/>
    </row>
    <row r="129" spans="1:8" ht="24" customHeight="1">
      <c r="A129" s="1" t="s">
        <v>93</v>
      </c>
      <c r="B129" s="58" t="s">
        <v>111</v>
      </c>
      <c r="C129" s="21" t="s">
        <v>161</v>
      </c>
      <c r="D129" s="156">
        <v>12516178</v>
      </c>
      <c r="E129" s="2">
        <v>0</v>
      </c>
      <c r="F129" s="175">
        <v>11710020</v>
      </c>
      <c r="G129" s="175">
        <v>0</v>
      </c>
      <c r="H129" s="175">
        <f>SUM(E129:G129)</f>
        <v>11710020</v>
      </c>
    </row>
    <row r="130" spans="1:8" ht="24" customHeight="1">
      <c r="A130" s="1"/>
      <c r="B130" s="58"/>
      <c r="C130" s="190" t="s">
        <v>183</v>
      </c>
      <c r="D130" s="156">
        <v>0</v>
      </c>
      <c r="E130" s="2">
        <v>0</v>
      </c>
      <c r="F130" s="175">
        <v>2969809</v>
      </c>
      <c r="G130" s="175"/>
      <c r="H130" s="175">
        <f aca="true" t="shared" si="2" ref="H130:H135">SUM(E130:G130)</f>
        <v>2969809</v>
      </c>
    </row>
    <row r="131" spans="1:8" ht="24" customHeight="1">
      <c r="A131" s="1"/>
      <c r="B131" s="58" t="s">
        <v>111</v>
      </c>
      <c r="C131" s="21" t="s">
        <v>162</v>
      </c>
      <c r="D131" s="156">
        <v>2452250</v>
      </c>
      <c r="E131" s="2">
        <v>0</v>
      </c>
      <c r="F131" s="175">
        <v>2511600</v>
      </c>
      <c r="G131" s="175">
        <v>0</v>
      </c>
      <c r="H131" s="175">
        <f t="shared" si="2"/>
        <v>2511600</v>
      </c>
    </row>
    <row r="132" spans="1:8" ht="24" customHeight="1">
      <c r="A132" s="1"/>
      <c r="B132" s="58"/>
      <c r="C132" s="21" t="s">
        <v>184</v>
      </c>
      <c r="D132" s="156">
        <v>0</v>
      </c>
      <c r="E132" s="2">
        <v>0</v>
      </c>
      <c r="F132" s="175">
        <v>260150</v>
      </c>
      <c r="G132" s="175">
        <v>0</v>
      </c>
      <c r="H132" s="175">
        <f t="shared" si="2"/>
        <v>260150</v>
      </c>
    </row>
    <row r="133" spans="1:8" ht="24" customHeight="1">
      <c r="A133" s="1" t="s">
        <v>93</v>
      </c>
      <c r="B133" s="58" t="s">
        <v>111</v>
      </c>
      <c r="C133" s="22" t="s">
        <v>33</v>
      </c>
      <c r="D133" s="156">
        <v>230000</v>
      </c>
      <c r="E133" s="2">
        <v>0</v>
      </c>
      <c r="F133" s="175">
        <v>240000</v>
      </c>
      <c r="G133" s="175">
        <v>0</v>
      </c>
      <c r="H133" s="175">
        <f t="shared" si="2"/>
        <v>240000</v>
      </c>
    </row>
    <row r="134" spans="1:8" ht="24" customHeight="1">
      <c r="A134" s="1" t="s">
        <v>97</v>
      </c>
      <c r="B134" s="58" t="s">
        <v>113</v>
      </c>
      <c r="C134" s="20" t="s">
        <v>51</v>
      </c>
      <c r="D134" s="156">
        <v>282435</v>
      </c>
      <c r="E134" s="8">
        <v>0</v>
      </c>
      <c r="F134" s="162">
        <v>304793</v>
      </c>
      <c r="G134" s="162">
        <v>0</v>
      </c>
      <c r="H134" s="175">
        <f t="shared" si="2"/>
        <v>304793</v>
      </c>
    </row>
    <row r="135" spans="1:8" ht="24" customHeight="1">
      <c r="A135" s="1"/>
      <c r="B135" s="58"/>
      <c r="C135" s="22" t="s">
        <v>186</v>
      </c>
      <c r="D135" s="156">
        <v>0</v>
      </c>
      <c r="E135" s="8">
        <v>0</v>
      </c>
      <c r="F135" s="162">
        <v>10000</v>
      </c>
      <c r="G135" s="162">
        <v>0</v>
      </c>
      <c r="H135" s="175">
        <f t="shared" si="2"/>
        <v>10000</v>
      </c>
    </row>
    <row r="136" spans="1:8" ht="12.75" customHeight="1">
      <c r="A136" s="1" t="s">
        <v>95</v>
      </c>
      <c r="B136" s="63"/>
      <c r="C136" s="12" t="s">
        <v>8</v>
      </c>
      <c r="D136" s="153">
        <v>15480863</v>
      </c>
      <c r="E136" s="7">
        <f>SUM(E129:E135)</f>
        <v>0</v>
      </c>
      <c r="F136" s="159">
        <f>SUM(F129:F135)</f>
        <v>18006372</v>
      </c>
      <c r="G136" s="159">
        <f>SUM(G129:G135)</f>
        <v>0</v>
      </c>
      <c r="H136" s="159">
        <f>SUM(H129:H135)</f>
        <v>18006372</v>
      </c>
    </row>
    <row r="137" spans="1:8" ht="12.75">
      <c r="A137" s="1" t="s">
        <v>61</v>
      </c>
      <c r="B137" s="65"/>
      <c r="C137" s="195" t="s">
        <v>10</v>
      </c>
      <c r="D137" s="196"/>
      <c r="E137" s="196"/>
      <c r="F137" s="196"/>
      <c r="G137" s="196"/>
      <c r="H137" s="196"/>
    </row>
    <row r="138" spans="1:8" ht="25.5">
      <c r="A138" s="1" t="s">
        <v>61</v>
      </c>
      <c r="B138" s="58" t="s">
        <v>114</v>
      </c>
      <c r="C138" s="44" t="s">
        <v>159</v>
      </c>
      <c r="D138" s="154">
        <v>2963694</v>
      </c>
      <c r="E138" s="1">
        <v>0</v>
      </c>
      <c r="F138" s="173">
        <v>3096026</v>
      </c>
      <c r="G138" s="173">
        <v>0</v>
      </c>
      <c r="H138" s="177">
        <f>SUM(E138:G138)</f>
        <v>3096026</v>
      </c>
    </row>
    <row r="139" spans="1:8" ht="25.5">
      <c r="A139" s="1" t="s">
        <v>61</v>
      </c>
      <c r="B139" s="58" t="s">
        <v>114</v>
      </c>
      <c r="C139" s="44" t="s">
        <v>157</v>
      </c>
      <c r="D139" s="154">
        <v>55074</v>
      </c>
      <c r="E139" s="1">
        <v>0</v>
      </c>
      <c r="F139" s="173">
        <v>53339</v>
      </c>
      <c r="G139" s="173">
        <v>0</v>
      </c>
      <c r="H139" s="177">
        <f>SUM(E139:G139)</f>
        <v>53339</v>
      </c>
    </row>
    <row r="140" spans="1:8" ht="12.75">
      <c r="A140" s="1"/>
      <c r="B140" s="58"/>
      <c r="C140" s="44" t="s">
        <v>167</v>
      </c>
      <c r="D140" s="154">
        <v>335250</v>
      </c>
      <c r="E140" s="1">
        <v>0</v>
      </c>
      <c r="F140" s="173">
        <v>362250</v>
      </c>
      <c r="G140" s="173"/>
      <c r="H140" s="177">
        <f>SUM(E140:G140)</f>
        <v>362250</v>
      </c>
    </row>
    <row r="141" spans="1:8" ht="12.75" customHeight="1">
      <c r="A141" s="1" t="s">
        <v>61</v>
      </c>
      <c r="B141" s="63" t="s">
        <v>114</v>
      </c>
      <c r="C141" s="12" t="s">
        <v>10</v>
      </c>
      <c r="D141" s="153">
        <v>3354018</v>
      </c>
      <c r="E141" s="7">
        <f>(E138+E139)</f>
        <v>0</v>
      </c>
      <c r="F141" s="159">
        <f>SUM(F138:F140)</f>
        <v>3511615</v>
      </c>
      <c r="G141" s="159">
        <f>SUM(G138:G140)</f>
        <v>0</v>
      </c>
      <c r="H141" s="159">
        <f>SUM(H138:H140)</f>
        <v>3511615</v>
      </c>
    </row>
    <row r="142" spans="1:8" ht="12.75">
      <c r="A142" s="1"/>
      <c r="B142" s="58"/>
      <c r="C142" s="19"/>
      <c r="D142" s="19"/>
      <c r="E142" s="1"/>
      <c r="F142" s="1"/>
      <c r="G142" s="1"/>
      <c r="H142" s="9"/>
    </row>
    <row r="143" spans="1:8" ht="12.75">
      <c r="A143" s="1" t="s">
        <v>62</v>
      </c>
      <c r="B143" s="64"/>
      <c r="C143" s="19" t="s">
        <v>30</v>
      </c>
      <c r="D143" s="19"/>
      <c r="E143" s="1"/>
      <c r="F143" s="1"/>
      <c r="G143" s="1"/>
      <c r="H143" s="9"/>
    </row>
    <row r="144" spans="1:8" ht="12.75">
      <c r="A144" s="1" t="s">
        <v>99</v>
      </c>
      <c r="B144" s="58" t="s">
        <v>116</v>
      </c>
      <c r="C144" s="6" t="s">
        <v>11</v>
      </c>
      <c r="D144" s="154">
        <v>10000</v>
      </c>
      <c r="E144" s="1">
        <v>0</v>
      </c>
      <c r="F144" s="154">
        <v>10000</v>
      </c>
      <c r="G144" s="1">
        <v>0</v>
      </c>
      <c r="H144" s="177">
        <f>SUM(E144:G144)</f>
        <v>10000</v>
      </c>
    </row>
    <row r="145" spans="1:9" ht="12.75">
      <c r="A145" s="1" t="s">
        <v>96</v>
      </c>
      <c r="B145" s="58" t="s">
        <v>115</v>
      </c>
      <c r="C145" s="6" t="s">
        <v>12</v>
      </c>
      <c r="D145" s="154">
        <v>25000</v>
      </c>
      <c r="E145" s="1">
        <v>0</v>
      </c>
      <c r="F145" s="154">
        <v>25000</v>
      </c>
      <c r="G145" s="1">
        <v>0</v>
      </c>
      <c r="H145" s="177">
        <f aca="true" t="shared" si="3" ref="H145:H159">SUM(E145:G145)</f>
        <v>25000</v>
      </c>
      <c r="I145" s="30"/>
    </row>
    <row r="146" spans="1:8" ht="12.75">
      <c r="A146" s="1" t="s">
        <v>99</v>
      </c>
      <c r="B146" s="58" t="s">
        <v>116</v>
      </c>
      <c r="C146" s="35" t="s">
        <v>13</v>
      </c>
      <c r="D146" s="154">
        <v>10000</v>
      </c>
      <c r="E146" s="1">
        <v>0</v>
      </c>
      <c r="F146" s="154">
        <v>10000</v>
      </c>
      <c r="G146" s="1">
        <v>0</v>
      </c>
      <c r="H146" s="177">
        <f t="shared" si="3"/>
        <v>10000</v>
      </c>
    </row>
    <row r="147" spans="1:8" ht="12.75">
      <c r="A147" s="1" t="s">
        <v>99</v>
      </c>
      <c r="B147" s="58" t="s">
        <v>116</v>
      </c>
      <c r="C147" s="6" t="s">
        <v>14</v>
      </c>
      <c r="D147" s="154">
        <v>53000</v>
      </c>
      <c r="E147" s="1">
        <v>0</v>
      </c>
      <c r="F147" s="154">
        <v>53000</v>
      </c>
      <c r="G147" s="1">
        <v>0</v>
      </c>
      <c r="H147" s="177">
        <f t="shared" si="3"/>
        <v>53000</v>
      </c>
    </row>
    <row r="148" spans="1:8" ht="12.75">
      <c r="A148" s="1" t="s">
        <v>96</v>
      </c>
      <c r="B148" s="58" t="s">
        <v>115</v>
      </c>
      <c r="C148" s="6" t="s">
        <v>15</v>
      </c>
      <c r="D148" s="154">
        <v>47000</v>
      </c>
      <c r="E148" s="1">
        <v>0</v>
      </c>
      <c r="F148" s="154">
        <v>47500</v>
      </c>
      <c r="G148" s="1">
        <v>0</v>
      </c>
      <c r="H148" s="177">
        <f t="shared" si="3"/>
        <v>47500</v>
      </c>
    </row>
    <row r="149" spans="1:8" ht="12.75">
      <c r="A149" s="1" t="s">
        <v>96</v>
      </c>
      <c r="B149" s="58" t="s">
        <v>115</v>
      </c>
      <c r="C149" s="6" t="s">
        <v>16</v>
      </c>
      <c r="D149" s="154">
        <v>74000</v>
      </c>
      <c r="E149" s="1">
        <v>0</v>
      </c>
      <c r="F149" s="154">
        <v>74000</v>
      </c>
      <c r="G149" s="1">
        <v>0</v>
      </c>
      <c r="H149" s="177">
        <f t="shared" si="3"/>
        <v>74000</v>
      </c>
    </row>
    <row r="150" spans="1:8" ht="12.75">
      <c r="A150" s="1" t="s">
        <v>101</v>
      </c>
      <c r="B150" s="58" t="s">
        <v>121</v>
      </c>
      <c r="C150" s="6" t="s">
        <v>19</v>
      </c>
      <c r="D150" s="154">
        <v>450000</v>
      </c>
      <c r="E150" s="1">
        <v>0</v>
      </c>
      <c r="F150" s="154">
        <v>353937</v>
      </c>
      <c r="G150" s="1">
        <v>0</v>
      </c>
      <c r="H150" s="177">
        <f t="shared" si="3"/>
        <v>353937</v>
      </c>
    </row>
    <row r="151" spans="1:8" ht="12.75">
      <c r="A151" s="1" t="s">
        <v>101</v>
      </c>
      <c r="B151" s="58" t="s">
        <v>121</v>
      </c>
      <c r="C151" s="6" t="s">
        <v>20</v>
      </c>
      <c r="D151" s="154">
        <v>100000</v>
      </c>
      <c r="E151" s="1">
        <v>0</v>
      </c>
      <c r="F151" s="154">
        <v>100000</v>
      </c>
      <c r="G151" s="1">
        <v>0</v>
      </c>
      <c r="H151" s="177">
        <f t="shared" si="3"/>
        <v>100000</v>
      </c>
    </row>
    <row r="152" spans="1:8" ht="12.75">
      <c r="A152" s="1" t="s">
        <v>101</v>
      </c>
      <c r="B152" s="58" t="s">
        <v>121</v>
      </c>
      <c r="C152" s="6" t="s">
        <v>21</v>
      </c>
      <c r="D152" s="154">
        <v>200000</v>
      </c>
      <c r="E152" s="1">
        <v>0</v>
      </c>
      <c r="F152" s="154">
        <v>200000</v>
      </c>
      <c r="G152" s="1">
        <v>0</v>
      </c>
      <c r="H152" s="177">
        <f t="shared" si="3"/>
        <v>200000</v>
      </c>
    </row>
    <row r="153" spans="1:8" ht="12.75">
      <c r="A153" s="1" t="s">
        <v>100</v>
      </c>
      <c r="B153" s="58" t="s">
        <v>122</v>
      </c>
      <c r="C153" s="6" t="s">
        <v>22</v>
      </c>
      <c r="D153" s="154">
        <v>30000</v>
      </c>
      <c r="E153" s="1">
        <v>0</v>
      </c>
      <c r="F153" s="154">
        <v>30000</v>
      </c>
      <c r="G153" s="1">
        <v>0</v>
      </c>
      <c r="H153" s="177">
        <f t="shared" si="3"/>
        <v>30000</v>
      </c>
    </row>
    <row r="154" spans="1:8" ht="12.75">
      <c r="A154" s="1" t="s">
        <v>105</v>
      </c>
      <c r="B154" s="58" t="s">
        <v>123</v>
      </c>
      <c r="C154" s="16" t="s">
        <v>23</v>
      </c>
      <c r="D154" s="167">
        <v>377000</v>
      </c>
      <c r="E154" s="1">
        <v>0</v>
      </c>
      <c r="F154" s="167">
        <v>0</v>
      </c>
      <c r="G154" s="1">
        <v>0</v>
      </c>
      <c r="H154" s="177">
        <f t="shared" si="3"/>
        <v>0</v>
      </c>
    </row>
    <row r="155" spans="1:8" ht="12.75">
      <c r="A155" s="1" t="s">
        <v>103</v>
      </c>
      <c r="B155" s="58" t="s">
        <v>124</v>
      </c>
      <c r="C155" s="6" t="s">
        <v>24</v>
      </c>
      <c r="D155" s="154">
        <v>10000</v>
      </c>
      <c r="E155" s="1">
        <v>0</v>
      </c>
      <c r="F155" s="154">
        <v>0</v>
      </c>
      <c r="G155" s="1">
        <v>0</v>
      </c>
      <c r="H155" s="177">
        <f t="shared" si="3"/>
        <v>0</v>
      </c>
    </row>
    <row r="156" spans="1:8" ht="12.75">
      <c r="A156" s="1"/>
      <c r="B156" s="58"/>
      <c r="C156" s="6" t="s">
        <v>25</v>
      </c>
      <c r="D156" s="154">
        <v>50000</v>
      </c>
      <c r="E156" s="1">
        <v>0</v>
      </c>
      <c r="F156" s="154">
        <v>50000</v>
      </c>
      <c r="G156" s="1">
        <v>0</v>
      </c>
      <c r="H156" s="177">
        <f t="shared" si="3"/>
        <v>50000</v>
      </c>
    </row>
    <row r="157" spans="1:8" ht="12.75">
      <c r="A157" s="1"/>
      <c r="B157" s="58"/>
      <c r="C157" s="6" t="s">
        <v>26</v>
      </c>
      <c r="D157" s="154">
        <v>4000</v>
      </c>
      <c r="E157" s="1">
        <v>0</v>
      </c>
      <c r="F157" s="154">
        <v>4000</v>
      </c>
      <c r="G157" s="1">
        <v>0</v>
      </c>
      <c r="H157" s="177">
        <f t="shared" si="3"/>
        <v>4000</v>
      </c>
    </row>
    <row r="158" spans="1:8" ht="12.75">
      <c r="A158" s="1" t="s">
        <v>62</v>
      </c>
      <c r="B158" s="58"/>
      <c r="C158" s="6" t="s">
        <v>27</v>
      </c>
      <c r="D158" s="154">
        <v>1440000</v>
      </c>
      <c r="E158" s="1">
        <v>0</v>
      </c>
      <c r="F158" s="173">
        <f>SUM(F144:F157)</f>
        <v>957437</v>
      </c>
      <c r="G158" s="1">
        <v>0</v>
      </c>
      <c r="H158" s="177">
        <f t="shared" si="3"/>
        <v>957437</v>
      </c>
    </row>
    <row r="159" spans="1:8" ht="12.75">
      <c r="A159" s="1" t="s">
        <v>104</v>
      </c>
      <c r="B159" s="58"/>
      <c r="C159" s="6" t="s">
        <v>40</v>
      </c>
      <c r="D159" s="154">
        <v>389000</v>
      </c>
      <c r="E159" s="1">
        <v>0</v>
      </c>
      <c r="F159" s="173">
        <v>258508</v>
      </c>
      <c r="G159" s="1">
        <v>0</v>
      </c>
      <c r="H159" s="177">
        <f t="shared" si="3"/>
        <v>258508</v>
      </c>
    </row>
    <row r="160" spans="1:8" ht="12.75" customHeight="1">
      <c r="A160" s="1" t="s">
        <v>62</v>
      </c>
      <c r="C160" s="12" t="s">
        <v>29</v>
      </c>
      <c r="D160" s="153">
        <v>1829000</v>
      </c>
      <c r="E160" s="7">
        <f>(E158+E159)</f>
        <v>0</v>
      </c>
      <c r="F160" s="159">
        <f>(F158+F159)</f>
        <v>1215945</v>
      </c>
      <c r="G160" s="7">
        <f>(G158+G159)</f>
        <v>0</v>
      </c>
      <c r="H160" s="159">
        <f>(H158+H159)</f>
        <v>1215945</v>
      </c>
    </row>
    <row r="161" spans="1:9" s="43" customFormat="1" ht="27.75" customHeight="1">
      <c r="A161" s="32"/>
      <c r="B161" s="207" t="s">
        <v>175</v>
      </c>
      <c r="C161" s="208"/>
      <c r="D161" s="159">
        <v>19330486</v>
      </c>
      <c r="E161" s="7">
        <f>SUM(E136,E141,E160)</f>
        <v>0</v>
      </c>
      <c r="F161" s="159">
        <f>(F136+F141+F160)</f>
        <v>22733932</v>
      </c>
      <c r="G161" s="159">
        <f>SUM(G136,G141,G160)</f>
        <v>0</v>
      </c>
      <c r="H161" s="159">
        <v>22855932</v>
      </c>
      <c r="I161" s="29"/>
    </row>
    <row r="162" spans="1:9" s="45" customFormat="1" ht="24.75" customHeight="1">
      <c r="A162" s="9"/>
      <c r="B162" s="206" t="s">
        <v>145</v>
      </c>
      <c r="C162" s="206"/>
      <c r="D162" s="171">
        <v>21669331</v>
      </c>
      <c r="E162" s="94">
        <f>SUM(E125,E161)</f>
        <v>0</v>
      </c>
      <c r="F162" s="171">
        <f>SUM(F125,F161)</f>
        <v>25497477</v>
      </c>
      <c r="G162" s="171">
        <f>SUM(G125,G161)</f>
        <v>0</v>
      </c>
      <c r="H162" s="171">
        <v>25497477</v>
      </c>
      <c r="I162" s="30"/>
    </row>
    <row r="163" spans="1:8" ht="24.75" customHeight="1">
      <c r="A163" s="200" t="s">
        <v>34</v>
      </c>
      <c r="B163" s="201"/>
      <c r="C163" s="202"/>
      <c r="D163" s="172">
        <v>136331409</v>
      </c>
      <c r="E163" s="172">
        <f>SUM(E120+E162)</f>
        <v>114344047</v>
      </c>
      <c r="F163" s="172">
        <f>(F125+F161)</f>
        <v>25497477</v>
      </c>
      <c r="G163" s="172">
        <f>SUM(G120,G162)</f>
        <v>0</v>
      </c>
      <c r="H163" s="172">
        <f>SUM(E163:G163)</f>
        <v>139841524</v>
      </c>
    </row>
    <row r="164" spans="8:9" ht="12.75">
      <c r="H164" s="36"/>
      <c r="I164" s="30"/>
    </row>
    <row r="165" spans="1:9" s="23" customFormat="1" ht="12.75">
      <c r="A165" s="198" t="s">
        <v>194</v>
      </c>
      <c r="B165" s="199"/>
      <c r="C165" s="199"/>
      <c r="D165" s="89"/>
      <c r="E165"/>
      <c r="F165"/>
      <c r="G165"/>
      <c r="H165" s="36"/>
      <c r="I165" s="68"/>
    </row>
    <row r="166" ht="12.75">
      <c r="H166" s="36"/>
    </row>
    <row r="167" ht="12.75">
      <c r="H167" s="36"/>
    </row>
    <row r="168" ht="12.75">
      <c r="H168" s="36"/>
    </row>
    <row r="169" spans="3:8" ht="12.75">
      <c r="C169" s="27"/>
      <c r="D169" s="90"/>
      <c r="E169" s="192" t="s">
        <v>128</v>
      </c>
      <c r="F169" s="192"/>
      <c r="G169" s="192"/>
      <c r="H169" s="36"/>
    </row>
    <row r="170" spans="3:8" ht="12.75">
      <c r="C170" s="27"/>
      <c r="D170" s="90"/>
      <c r="E170" s="192" t="s">
        <v>0</v>
      </c>
      <c r="F170" s="192"/>
      <c r="G170" s="192"/>
      <c r="H170" s="36"/>
    </row>
    <row r="171" ht="12.75">
      <c r="H171" s="36"/>
    </row>
    <row r="172" ht="12.75">
      <c r="H172" s="36"/>
    </row>
    <row r="173" ht="12.75">
      <c r="H173" s="36"/>
    </row>
    <row r="174" ht="12.75">
      <c r="H174" s="36"/>
    </row>
    <row r="175" ht="12.75">
      <c r="H175" s="36"/>
    </row>
    <row r="176" ht="12.75">
      <c r="H176" s="36"/>
    </row>
    <row r="177" ht="12.75">
      <c r="H177" s="36"/>
    </row>
    <row r="178" ht="12.75">
      <c r="H178" s="36"/>
    </row>
    <row r="179" ht="12.75">
      <c r="H179" s="36"/>
    </row>
    <row r="180" ht="12.75">
      <c r="H180" s="36"/>
    </row>
    <row r="181" ht="12.75">
      <c r="H181" s="36"/>
    </row>
    <row r="182" ht="12.75">
      <c r="H182" s="36"/>
    </row>
    <row r="183" ht="12.75">
      <c r="H183" s="36"/>
    </row>
    <row r="184" spans="7:8" ht="12.75">
      <c r="G184" s="56"/>
      <c r="H184" s="36"/>
    </row>
    <row r="185" spans="7:8" ht="12.75">
      <c r="G185" s="56"/>
      <c r="H185" s="36"/>
    </row>
    <row r="186" spans="7:8" ht="12.75">
      <c r="G186" s="56"/>
      <c r="H186" s="36"/>
    </row>
    <row r="187" spans="7:8" ht="12.75">
      <c r="G187" s="56"/>
      <c r="H187" s="36"/>
    </row>
    <row r="188" spans="7:8" ht="12.75">
      <c r="G188" s="56"/>
      <c r="H188" s="36"/>
    </row>
    <row r="189" spans="7:8" ht="12.75">
      <c r="G189" s="56"/>
      <c r="H189" s="36"/>
    </row>
    <row r="190" spans="7:8" ht="12.75">
      <c r="G190" s="56"/>
      <c r="H190" s="36"/>
    </row>
    <row r="191" spans="7:8" ht="12.75">
      <c r="G191" s="56"/>
      <c r="H191" s="36"/>
    </row>
    <row r="192" spans="7:8" ht="12.75">
      <c r="G192" s="56"/>
      <c r="H192" s="36"/>
    </row>
    <row r="193" spans="7:8" ht="12.75">
      <c r="G193" s="56"/>
      <c r="H193" s="36"/>
    </row>
    <row r="194" spans="7:8" ht="12.75">
      <c r="G194" s="56"/>
      <c r="H194" s="36"/>
    </row>
    <row r="195" spans="7:8" ht="12.75">
      <c r="G195" s="56"/>
      <c r="H195" s="36"/>
    </row>
    <row r="196" spans="7:8" ht="12.75">
      <c r="G196" s="56"/>
      <c r="H196" s="36"/>
    </row>
    <row r="197" spans="7:8" ht="12.75">
      <c r="G197" s="56"/>
      <c r="H197" s="36"/>
    </row>
    <row r="198" spans="7:8" ht="12.75">
      <c r="G198" s="56"/>
      <c r="H198" s="36"/>
    </row>
    <row r="199" spans="7:8" ht="12.75">
      <c r="G199" s="56"/>
      <c r="H199" s="36"/>
    </row>
    <row r="200" spans="7:8" ht="12.75">
      <c r="G200" s="56"/>
      <c r="H200" s="36"/>
    </row>
    <row r="201" spans="7:8" ht="12.75">
      <c r="G201" s="56"/>
      <c r="H201" s="36"/>
    </row>
    <row r="202" spans="7:8" ht="12.75">
      <c r="G202" s="56"/>
      <c r="H202" s="36"/>
    </row>
    <row r="203" spans="7:8" ht="12.75">
      <c r="G203" s="56"/>
      <c r="H203" s="36"/>
    </row>
    <row r="204" spans="7:8" ht="12.75">
      <c r="G204" s="56"/>
      <c r="H204" s="36"/>
    </row>
    <row r="205" spans="7:8" ht="12.75">
      <c r="G205" s="56"/>
      <c r="H205" s="36"/>
    </row>
    <row r="206" spans="7:8" ht="12.75">
      <c r="G206" s="56"/>
      <c r="H206" s="36"/>
    </row>
    <row r="207" spans="7:8" ht="12.75">
      <c r="G207" s="56"/>
      <c r="H207" s="36"/>
    </row>
    <row r="208" spans="7:8" ht="12.75">
      <c r="G208" s="56"/>
      <c r="H208" s="36"/>
    </row>
    <row r="209" spans="7:8" ht="12.75">
      <c r="G209" s="56"/>
      <c r="H209" s="36"/>
    </row>
    <row r="210" spans="7:8" ht="12.75">
      <c r="G210" s="56"/>
      <c r="H210" s="36"/>
    </row>
    <row r="211" spans="7:8" ht="12.75">
      <c r="G211" s="56"/>
      <c r="H211" s="36"/>
    </row>
    <row r="212" spans="7:8" ht="12.75">
      <c r="G212" s="56"/>
      <c r="H212" s="36"/>
    </row>
    <row r="213" ht="12.75">
      <c r="H213" s="36"/>
    </row>
    <row r="214" ht="12.75">
      <c r="H214" s="36"/>
    </row>
    <row r="215" ht="12.75">
      <c r="H215" s="36"/>
    </row>
    <row r="216" ht="12.75">
      <c r="H216" s="36"/>
    </row>
    <row r="217" ht="12.75">
      <c r="H217" s="36"/>
    </row>
    <row r="218" ht="12.75">
      <c r="H218" s="36"/>
    </row>
    <row r="219" ht="12.75">
      <c r="H219" s="36"/>
    </row>
    <row r="220" ht="12.75">
      <c r="H220" s="36"/>
    </row>
    <row r="221" ht="12.75">
      <c r="H221" s="36"/>
    </row>
    <row r="222" ht="12.75">
      <c r="H222" s="36"/>
    </row>
    <row r="223" ht="12.75">
      <c r="H223" s="36"/>
    </row>
    <row r="224" ht="12.75">
      <c r="H224" s="36"/>
    </row>
    <row r="225" ht="12.75">
      <c r="H225" s="36"/>
    </row>
    <row r="226" ht="12.75">
      <c r="H226" s="36"/>
    </row>
    <row r="227" ht="12.75">
      <c r="H227" s="36"/>
    </row>
    <row r="228" ht="12.75">
      <c r="H228" s="36"/>
    </row>
    <row r="229" ht="12.75">
      <c r="H229" s="36"/>
    </row>
    <row r="230" ht="12.75">
      <c r="H230" s="36"/>
    </row>
    <row r="231" ht="12.75">
      <c r="H231" s="36"/>
    </row>
    <row r="232" ht="12.75">
      <c r="H232" s="36"/>
    </row>
    <row r="233" ht="12.75">
      <c r="H233" s="36"/>
    </row>
    <row r="234" ht="12.75">
      <c r="H234" s="36"/>
    </row>
    <row r="235" ht="12.75">
      <c r="H235" s="36"/>
    </row>
    <row r="236" ht="12.75">
      <c r="H236" s="36"/>
    </row>
    <row r="237" ht="12.75">
      <c r="H237" s="36"/>
    </row>
    <row r="238" ht="12.75">
      <c r="H238" s="36"/>
    </row>
    <row r="239" ht="12.75">
      <c r="H239" s="36"/>
    </row>
    <row r="240" ht="12.75">
      <c r="H240" s="36"/>
    </row>
    <row r="241" ht="12.75">
      <c r="H241" s="36"/>
    </row>
    <row r="242" ht="12.75">
      <c r="H242" s="36"/>
    </row>
    <row r="243" ht="12.75">
      <c r="H243" s="36"/>
    </row>
    <row r="244" ht="12.75">
      <c r="H244" s="36"/>
    </row>
    <row r="245" ht="12.75">
      <c r="H245" s="36"/>
    </row>
    <row r="246" ht="12.75">
      <c r="H246" s="36"/>
    </row>
    <row r="247" ht="12.75">
      <c r="H247" s="36"/>
    </row>
    <row r="248" ht="12.75">
      <c r="H248" s="36"/>
    </row>
    <row r="249" ht="12.75">
      <c r="H249" s="36"/>
    </row>
    <row r="250" ht="12.75">
      <c r="H250" s="36"/>
    </row>
    <row r="251" ht="12.75">
      <c r="H251" s="36"/>
    </row>
    <row r="252" ht="12.75">
      <c r="H252" s="36"/>
    </row>
    <row r="253" ht="12.75">
      <c r="H253" s="36"/>
    </row>
    <row r="254" ht="12.75">
      <c r="H254" s="36"/>
    </row>
    <row r="255" ht="12.75">
      <c r="H255" s="36"/>
    </row>
    <row r="256" ht="12.75">
      <c r="H256" s="36"/>
    </row>
    <row r="257" ht="12.75">
      <c r="H257" s="36"/>
    </row>
    <row r="258" ht="12.75">
      <c r="H258" s="36"/>
    </row>
    <row r="259" ht="12.75">
      <c r="H259" s="36"/>
    </row>
    <row r="260" ht="12.75">
      <c r="H260" s="36"/>
    </row>
    <row r="261" ht="12.75">
      <c r="H261" s="36"/>
    </row>
    <row r="262" ht="12.75">
      <c r="H262" s="36"/>
    </row>
    <row r="263" ht="12.75">
      <c r="H263" s="36"/>
    </row>
    <row r="264" ht="12.75">
      <c r="H264" s="36"/>
    </row>
    <row r="265" ht="12.75">
      <c r="H265" s="36"/>
    </row>
    <row r="266" ht="12.75">
      <c r="H266" s="36"/>
    </row>
    <row r="267" ht="12.75">
      <c r="H267" s="36"/>
    </row>
    <row r="268" ht="12.75">
      <c r="H268" s="36"/>
    </row>
    <row r="269" ht="12.75">
      <c r="H269" s="36"/>
    </row>
    <row r="270" ht="12.75">
      <c r="H270" s="36"/>
    </row>
    <row r="271" ht="12.75">
      <c r="H271" s="36"/>
    </row>
    <row r="272" ht="12.75">
      <c r="H272" s="36"/>
    </row>
    <row r="273" ht="12.75">
      <c r="H273" s="36"/>
    </row>
    <row r="274" ht="12.75">
      <c r="H274" s="36"/>
    </row>
    <row r="275" ht="12.75">
      <c r="H275" s="36"/>
    </row>
    <row r="276" ht="12.75">
      <c r="H276" s="36"/>
    </row>
    <row r="277" ht="12.75">
      <c r="H277" s="36"/>
    </row>
    <row r="278" ht="12.75">
      <c r="H278" s="36"/>
    </row>
    <row r="279" ht="12.75">
      <c r="H279" s="36"/>
    </row>
    <row r="280" ht="12.75">
      <c r="H280" s="36"/>
    </row>
    <row r="281" ht="12.75">
      <c r="H281" s="36"/>
    </row>
    <row r="282" ht="12.75">
      <c r="H282" s="36"/>
    </row>
    <row r="283" ht="12.75">
      <c r="H283" s="36"/>
    </row>
    <row r="284" ht="12.75">
      <c r="H284" s="36"/>
    </row>
    <row r="285" ht="12.75">
      <c r="H285" s="36"/>
    </row>
    <row r="286" ht="12.75">
      <c r="H286" s="36"/>
    </row>
    <row r="287" ht="12.75">
      <c r="H287" s="36"/>
    </row>
    <row r="288" ht="12.75">
      <c r="H288" s="36"/>
    </row>
    <row r="289" ht="12.75">
      <c r="H289" s="36"/>
    </row>
    <row r="290" ht="12.75">
      <c r="H290" s="36"/>
    </row>
    <row r="291" ht="12.75">
      <c r="H291" s="36"/>
    </row>
    <row r="292" ht="12.75">
      <c r="H292" s="36"/>
    </row>
    <row r="293" ht="12.75">
      <c r="H293" s="36"/>
    </row>
    <row r="294" ht="12.75">
      <c r="H294" s="36"/>
    </row>
    <row r="295" ht="12.75">
      <c r="H295" s="36"/>
    </row>
    <row r="296" ht="12.75">
      <c r="H296" s="36"/>
    </row>
    <row r="297" ht="12.75">
      <c r="H297" s="36"/>
    </row>
    <row r="298" ht="12.75">
      <c r="H298" s="36"/>
    </row>
    <row r="299" ht="12.75">
      <c r="H299" s="36"/>
    </row>
    <row r="300" ht="12.75">
      <c r="H300" s="36"/>
    </row>
    <row r="301" ht="12.75">
      <c r="H301" s="36"/>
    </row>
    <row r="302" ht="12.75">
      <c r="H302" s="36"/>
    </row>
    <row r="303" ht="12.75">
      <c r="H303" s="36"/>
    </row>
    <row r="304" ht="12.75">
      <c r="H304" s="36"/>
    </row>
    <row r="305" ht="12.75">
      <c r="H305" s="36"/>
    </row>
    <row r="306" ht="12.75">
      <c r="H306" s="36"/>
    </row>
    <row r="307" ht="12.75">
      <c r="H307" s="36"/>
    </row>
    <row r="308" ht="12.75">
      <c r="H308" s="36"/>
    </row>
    <row r="309" ht="12.75">
      <c r="H309" s="36"/>
    </row>
    <row r="310" ht="12.75">
      <c r="H310" s="36"/>
    </row>
    <row r="311" ht="12.75">
      <c r="H311" s="36"/>
    </row>
    <row r="312" ht="12.75">
      <c r="H312" s="36"/>
    </row>
    <row r="313" ht="12.75">
      <c r="H313" s="36"/>
    </row>
    <row r="314" ht="12.75">
      <c r="H314" s="36"/>
    </row>
    <row r="315" ht="12.75">
      <c r="H315" s="36"/>
    </row>
    <row r="316" ht="12.75">
      <c r="H316" s="36"/>
    </row>
    <row r="317" ht="12.75">
      <c r="H317" s="36"/>
    </row>
    <row r="318" ht="12.75">
      <c r="H318" s="36"/>
    </row>
    <row r="319" ht="12.75">
      <c r="H319" s="36"/>
    </row>
    <row r="320" ht="12.75">
      <c r="H320" s="36"/>
    </row>
    <row r="321" ht="12.75">
      <c r="H321" s="36"/>
    </row>
    <row r="322" ht="12.75">
      <c r="H322" s="36"/>
    </row>
    <row r="323" ht="12.75">
      <c r="H323" s="36"/>
    </row>
    <row r="324" ht="12.75">
      <c r="H324" s="36"/>
    </row>
    <row r="325" ht="12.75">
      <c r="H325" s="36"/>
    </row>
    <row r="326" ht="12.75">
      <c r="H326" s="36"/>
    </row>
    <row r="327" ht="12.75">
      <c r="H327" s="36"/>
    </row>
    <row r="328" ht="12.75">
      <c r="H328" s="36"/>
    </row>
    <row r="329" ht="12.75">
      <c r="H329" s="36"/>
    </row>
    <row r="330" ht="12.75">
      <c r="H330" s="36"/>
    </row>
    <row r="331" ht="12.75">
      <c r="H331" s="36"/>
    </row>
    <row r="332" ht="12.75">
      <c r="H332" s="36"/>
    </row>
    <row r="333" ht="12.75">
      <c r="H333" s="36"/>
    </row>
    <row r="334" ht="12.75">
      <c r="H334" s="36"/>
    </row>
    <row r="335" ht="12.75">
      <c r="H335" s="36"/>
    </row>
    <row r="336" ht="12.75">
      <c r="H336" s="36"/>
    </row>
    <row r="337" ht="12.75">
      <c r="H337" s="36"/>
    </row>
    <row r="338" ht="12.75">
      <c r="H338" s="36"/>
    </row>
    <row r="339" ht="12.75">
      <c r="H339" s="36"/>
    </row>
    <row r="340" ht="12.75">
      <c r="H340" s="36"/>
    </row>
    <row r="341" ht="12.75">
      <c r="H341" s="36"/>
    </row>
    <row r="342" ht="12.75">
      <c r="H342" s="36"/>
    </row>
    <row r="343" ht="12.75">
      <c r="H343" s="36"/>
    </row>
    <row r="344" ht="12.75">
      <c r="H344" s="36"/>
    </row>
    <row r="345" ht="12.75">
      <c r="H345" s="36"/>
    </row>
    <row r="346" ht="12.75">
      <c r="H346" s="36"/>
    </row>
    <row r="347" ht="12.75">
      <c r="H347" s="36"/>
    </row>
    <row r="348" ht="12.75">
      <c r="H348" s="36"/>
    </row>
    <row r="349" ht="12.75">
      <c r="H349" s="36"/>
    </row>
    <row r="350" ht="12.75">
      <c r="H350" s="36"/>
    </row>
    <row r="351" ht="12.75">
      <c r="H351" s="36"/>
    </row>
    <row r="352" ht="12.75">
      <c r="H352" s="36"/>
    </row>
    <row r="353" ht="12.75">
      <c r="H353" s="36"/>
    </row>
    <row r="354" ht="12.75">
      <c r="H354" s="36"/>
    </row>
    <row r="355" ht="12.75">
      <c r="H355" s="36"/>
    </row>
    <row r="356" ht="12.75">
      <c r="H356" s="36"/>
    </row>
    <row r="357" ht="12.75">
      <c r="H357" s="36"/>
    </row>
    <row r="358" ht="12.75">
      <c r="H358" s="36"/>
    </row>
    <row r="359" ht="12.75">
      <c r="H359" s="36"/>
    </row>
    <row r="360" ht="12.75">
      <c r="H360" s="36"/>
    </row>
    <row r="361" ht="12.75">
      <c r="H361" s="36"/>
    </row>
    <row r="362" ht="12.75">
      <c r="H362" s="36"/>
    </row>
    <row r="363" ht="12.75">
      <c r="H363" s="36"/>
    </row>
    <row r="364" ht="12.75">
      <c r="H364" s="36"/>
    </row>
    <row r="365" ht="12.75">
      <c r="H365" s="36"/>
    </row>
    <row r="366" ht="12.75">
      <c r="H366" s="36"/>
    </row>
    <row r="367" ht="12.75">
      <c r="H367" s="36"/>
    </row>
    <row r="368" ht="12.75">
      <c r="H368" s="36"/>
    </row>
    <row r="369" ht="12.75">
      <c r="H369" s="36"/>
    </row>
    <row r="370" ht="12.75">
      <c r="H370" s="36"/>
    </row>
    <row r="371" ht="12.75">
      <c r="H371" s="36"/>
    </row>
    <row r="372" ht="12.75">
      <c r="H372" s="36"/>
    </row>
    <row r="373" ht="12.75">
      <c r="H373" s="36"/>
    </row>
    <row r="374" ht="12.75">
      <c r="H374" s="36"/>
    </row>
    <row r="375" ht="12.75">
      <c r="H375" s="36"/>
    </row>
    <row r="376" ht="12.75">
      <c r="H376" s="36"/>
    </row>
    <row r="377" ht="12.75">
      <c r="H377" s="36"/>
    </row>
    <row r="378" ht="12.75">
      <c r="H378" s="36"/>
    </row>
    <row r="379" ht="12.75">
      <c r="H379" s="36"/>
    </row>
    <row r="380" ht="12.75">
      <c r="H380" s="36"/>
    </row>
    <row r="381" ht="12.75">
      <c r="H381" s="36"/>
    </row>
    <row r="382" ht="12.75">
      <c r="H382" s="36"/>
    </row>
    <row r="383" ht="12.75">
      <c r="H383" s="36"/>
    </row>
    <row r="384" ht="12.75">
      <c r="H384" s="36"/>
    </row>
    <row r="385" ht="12.75">
      <c r="H385" s="36"/>
    </row>
    <row r="386" ht="12.75">
      <c r="H386" s="36"/>
    </row>
    <row r="387" ht="12.75">
      <c r="H387" s="36"/>
    </row>
    <row r="388" ht="12.75">
      <c r="H388" s="36"/>
    </row>
    <row r="389" ht="12.75">
      <c r="H389" s="36"/>
    </row>
    <row r="390" ht="12.75">
      <c r="H390" s="36"/>
    </row>
    <row r="391" ht="12.75">
      <c r="H391" s="36"/>
    </row>
    <row r="392" ht="12.75">
      <c r="H392" s="36"/>
    </row>
    <row r="393" ht="12.75">
      <c r="H393" s="36"/>
    </row>
    <row r="394" ht="12.75">
      <c r="H394" s="36"/>
    </row>
    <row r="395" ht="12.75">
      <c r="H395" s="36"/>
    </row>
    <row r="396" ht="12.75">
      <c r="H396" s="36"/>
    </row>
    <row r="397" ht="12.75">
      <c r="H397" s="36"/>
    </row>
    <row r="398" ht="12.75">
      <c r="H398" s="36"/>
    </row>
    <row r="399" ht="12.75">
      <c r="H399" s="36"/>
    </row>
    <row r="400" ht="12.75">
      <c r="H400" s="36"/>
    </row>
    <row r="401" ht="12.75">
      <c r="H401" s="36"/>
    </row>
    <row r="402" ht="12.75">
      <c r="H402" s="36"/>
    </row>
    <row r="403" ht="12.75">
      <c r="H403" s="36"/>
    </row>
    <row r="404" ht="12.75">
      <c r="H404" s="36"/>
    </row>
    <row r="405" ht="12.75">
      <c r="H405" s="36"/>
    </row>
    <row r="406" ht="12.75">
      <c r="H406" s="36"/>
    </row>
    <row r="407" ht="12.75">
      <c r="H407" s="36"/>
    </row>
    <row r="408" ht="12.75">
      <c r="H408" s="36"/>
    </row>
    <row r="409" ht="12.75">
      <c r="H409" s="36"/>
    </row>
    <row r="410" ht="12.75">
      <c r="H410" s="36"/>
    </row>
    <row r="411" ht="12.75">
      <c r="H411" s="36"/>
    </row>
    <row r="412" ht="12.75">
      <c r="H412" s="36"/>
    </row>
    <row r="413" ht="12.75">
      <c r="H413" s="36"/>
    </row>
    <row r="414" ht="12.75">
      <c r="H414" s="36"/>
    </row>
    <row r="415" ht="12.75">
      <c r="H415" s="36"/>
    </row>
    <row r="416" ht="12.75">
      <c r="H416" s="36"/>
    </row>
    <row r="417" ht="12.75">
      <c r="H417" s="36"/>
    </row>
    <row r="418" ht="12.75">
      <c r="H418" s="36"/>
    </row>
    <row r="419" ht="12.75">
      <c r="H419" s="36"/>
    </row>
    <row r="420" ht="12.75">
      <c r="H420" s="36"/>
    </row>
    <row r="421" ht="12.75">
      <c r="H421" s="36"/>
    </row>
    <row r="422" ht="12.75">
      <c r="H422" s="36"/>
    </row>
    <row r="423" ht="12.75">
      <c r="H423" s="36"/>
    </row>
    <row r="424" ht="12.75">
      <c r="H424" s="36"/>
    </row>
    <row r="425" ht="12.75">
      <c r="H425" s="36"/>
    </row>
    <row r="426" ht="12.75">
      <c r="H426" s="36"/>
    </row>
    <row r="427" ht="12.75">
      <c r="H427" s="36"/>
    </row>
    <row r="428" ht="12.75">
      <c r="H428" s="36"/>
    </row>
    <row r="429" ht="12.75">
      <c r="H429" s="36"/>
    </row>
    <row r="430" ht="12.75">
      <c r="H430" s="36"/>
    </row>
    <row r="431" ht="12.75">
      <c r="H431" s="36"/>
    </row>
    <row r="432" ht="12.75">
      <c r="H432" s="36"/>
    </row>
    <row r="433" ht="12.75">
      <c r="H433" s="36"/>
    </row>
    <row r="434" ht="12.75">
      <c r="H434" s="36"/>
    </row>
    <row r="435" ht="12.75">
      <c r="H435" s="36"/>
    </row>
    <row r="436" ht="12.75">
      <c r="H436" s="36"/>
    </row>
    <row r="437" ht="12.75">
      <c r="H437" s="36"/>
    </row>
    <row r="438" ht="12.75">
      <c r="H438" s="36"/>
    </row>
    <row r="439" ht="12.75">
      <c r="H439" s="36"/>
    </row>
    <row r="440" ht="12.75">
      <c r="H440" s="36"/>
    </row>
    <row r="441" ht="12.75">
      <c r="H441" s="36"/>
    </row>
    <row r="442" ht="12.75">
      <c r="H442" s="36"/>
    </row>
    <row r="443" ht="12.75">
      <c r="H443" s="36"/>
    </row>
    <row r="444" ht="12.75">
      <c r="H444" s="36"/>
    </row>
    <row r="445" ht="12.75">
      <c r="H445" s="36"/>
    </row>
    <row r="446" ht="12.75">
      <c r="H446" s="36"/>
    </row>
    <row r="447" ht="12.75">
      <c r="H447" s="36"/>
    </row>
    <row r="448" ht="12.75">
      <c r="H448" s="36"/>
    </row>
    <row r="449" ht="12.75">
      <c r="H449" s="36"/>
    </row>
    <row r="450" ht="12.75">
      <c r="H450" s="36"/>
    </row>
    <row r="451" ht="12.75">
      <c r="H451" s="36"/>
    </row>
    <row r="452" ht="12.75">
      <c r="H452" s="36"/>
    </row>
    <row r="453" ht="12.75">
      <c r="H453" s="36"/>
    </row>
    <row r="454" ht="12.75">
      <c r="H454" s="36"/>
    </row>
    <row r="455" ht="12.75">
      <c r="H455" s="36"/>
    </row>
    <row r="456" ht="12.75">
      <c r="H456" s="36"/>
    </row>
    <row r="457" ht="12.75">
      <c r="H457" s="36"/>
    </row>
    <row r="458" ht="12.75">
      <c r="H458" s="36"/>
    </row>
    <row r="459" ht="12.75">
      <c r="H459" s="36"/>
    </row>
    <row r="460" ht="12.75">
      <c r="H460" s="36"/>
    </row>
    <row r="461" ht="12.75">
      <c r="H461" s="36"/>
    </row>
    <row r="462" ht="12.75">
      <c r="H462" s="36"/>
    </row>
    <row r="463" ht="12.75">
      <c r="H463" s="36"/>
    </row>
    <row r="464" ht="12.75">
      <c r="H464" s="36"/>
    </row>
    <row r="465" ht="12.75">
      <c r="H465" s="36"/>
    </row>
    <row r="466" ht="12.75">
      <c r="H466" s="36"/>
    </row>
    <row r="467" ht="12.75">
      <c r="H467" s="36"/>
    </row>
    <row r="468" ht="12.75">
      <c r="H468" s="36"/>
    </row>
    <row r="469" ht="12.75">
      <c r="H469" s="36"/>
    </row>
    <row r="470" ht="12.75">
      <c r="H470" s="36"/>
    </row>
    <row r="471" ht="12.75">
      <c r="H471" s="36"/>
    </row>
    <row r="472" ht="12.75">
      <c r="H472" s="36"/>
    </row>
    <row r="473" ht="12.75">
      <c r="H473" s="36"/>
    </row>
    <row r="474" ht="12.75">
      <c r="H474" s="36"/>
    </row>
    <row r="475" ht="12.75">
      <c r="H475" s="36"/>
    </row>
    <row r="476" ht="12.75">
      <c r="H476" s="36"/>
    </row>
    <row r="477" ht="12.75">
      <c r="H477" s="36"/>
    </row>
    <row r="478" ht="12.75">
      <c r="H478" s="36"/>
    </row>
    <row r="479" ht="12.75">
      <c r="H479" s="36"/>
    </row>
    <row r="480" ht="12.75">
      <c r="H480" s="36"/>
    </row>
    <row r="481" ht="12.75">
      <c r="H481" s="36"/>
    </row>
    <row r="482" ht="12.75">
      <c r="H482" s="36"/>
    </row>
    <row r="483" ht="12.75">
      <c r="H483" s="36"/>
    </row>
    <row r="484" ht="12.75">
      <c r="H484" s="36"/>
    </row>
    <row r="485" ht="12.75">
      <c r="H485" s="36"/>
    </row>
    <row r="486" ht="12.75">
      <c r="H486" s="36"/>
    </row>
    <row r="487" ht="12.75">
      <c r="H487" s="36"/>
    </row>
    <row r="488" ht="12.75">
      <c r="H488" s="36"/>
    </row>
    <row r="489" ht="12.75">
      <c r="H489" s="36"/>
    </row>
    <row r="490" ht="12.75">
      <c r="H490" s="36"/>
    </row>
    <row r="491" ht="12.75">
      <c r="H491" s="36"/>
    </row>
    <row r="492" ht="12.75">
      <c r="H492" s="36"/>
    </row>
    <row r="493" ht="12.75">
      <c r="H493" s="36"/>
    </row>
    <row r="494" ht="12.75">
      <c r="H494" s="36"/>
    </row>
    <row r="495" ht="12.75">
      <c r="H495" s="36"/>
    </row>
    <row r="496" ht="12.75">
      <c r="H496" s="36"/>
    </row>
    <row r="497" ht="12.75">
      <c r="H497" s="36"/>
    </row>
    <row r="498" ht="12.75">
      <c r="H498" s="36"/>
    </row>
    <row r="499" ht="12.75">
      <c r="H499" s="36"/>
    </row>
    <row r="500" ht="12.75">
      <c r="H500" s="36"/>
    </row>
    <row r="501" ht="12.75">
      <c r="H501" s="36"/>
    </row>
    <row r="502" ht="12.75">
      <c r="H502" s="36"/>
    </row>
    <row r="503" ht="12.75">
      <c r="H503" s="36"/>
    </row>
    <row r="504" ht="12.75">
      <c r="H504" s="36"/>
    </row>
    <row r="505" ht="12.75">
      <c r="H505" s="36"/>
    </row>
    <row r="506" ht="12.75">
      <c r="H506" s="36"/>
    </row>
    <row r="507" ht="12.75">
      <c r="H507" s="36"/>
    </row>
    <row r="508" ht="12.75">
      <c r="H508" s="36"/>
    </row>
    <row r="509" ht="12.75">
      <c r="H509" s="36"/>
    </row>
    <row r="510" ht="12.75">
      <c r="H510" s="36"/>
    </row>
    <row r="511" ht="12.75">
      <c r="H511" s="36"/>
    </row>
    <row r="512" ht="12.75">
      <c r="H512" s="36"/>
    </row>
    <row r="513" ht="12.75">
      <c r="H513" s="36"/>
    </row>
    <row r="514" ht="12.75">
      <c r="H514" s="36"/>
    </row>
    <row r="515" ht="12.75">
      <c r="H515" s="36"/>
    </row>
    <row r="516" ht="12.75">
      <c r="H516" s="36"/>
    </row>
    <row r="517" ht="12.75">
      <c r="H517" s="36"/>
    </row>
    <row r="518" ht="12.75">
      <c r="H518" s="36"/>
    </row>
    <row r="519" ht="12.75">
      <c r="H519" s="36"/>
    </row>
    <row r="520" ht="12.75">
      <c r="H520" s="36"/>
    </row>
    <row r="521" ht="12.75">
      <c r="H521" s="36"/>
    </row>
  </sheetData>
  <sheetProtection/>
  <mergeCells count="42">
    <mergeCell ref="B23:C23"/>
    <mergeCell ref="B28:C28"/>
    <mergeCell ref="B3:C3"/>
    <mergeCell ref="B9:C9"/>
    <mergeCell ref="A4:H4"/>
    <mergeCell ref="B20:H20"/>
    <mergeCell ref="B11:H11"/>
    <mergeCell ref="B17:C17"/>
    <mergeCell ref="B25:H25"/>
    <mergeCell ref="A1:H1"/>
    <mergeCell ref="A2:H2"/>
    <mergeCell ref="B6:C6"/>
    <mergeCell ref="B18:C18"/>
    <mergeCell ref="B127:H127"/>
    <mergeCell ref="B95:H95"/>
    <mergeCell ref="B43:H43"/>
    <mergeCell ref="A36:H36"/>
    <mergeCell ref="B67:C67"/>
    <mergeCell ref="B5:H5"/>
    <mergeCell ref="B31:C31"/>
    <mergeCell ref="B29:C29"/>
    <mergeCell ref="B32:C32"/>
    <mergeCell ref="B33:C33"/>
    <mergeCell ref="B38:H38"/>
    <mergeCell ref="B122:H122"/>
    <mergeCell ref="B125:C125"/>
    <mergeCell ref="B93:C93"/>
    <mergeCell ref="B69:H69"/>
    <mergeCell ref="B104:C104"/>
    <mergeCell ref="B120:C120"/>
    <mergeCell ref="B41:C41"/>
    <mergeCell ref="B119:C119"/>
    <mergeCell ref="E170:G170"/>
    <mergeCell ref="B34:C34"/>
    <mergeCell ref="E169:G169"/>
    <mergeCell ref="C99:H99"/>
    <mergeCell ref="A165:C165"/>
    <mergeCell ref="A163:C163"/>
    <mergeCell ref="B106:H106"/>
    <mergeCell ref="C137:H137"/>
    <mergeCell ref="B162:C162"/>
    <mergeCell ref="B161:C161"/>
  </mergeCells>
  <printOptions headings="1" horizontalCentered="1"/>
  <pageMargins left="0.2362204724409449" right="0.2362204724409449" top="0.7480314960629921" bottom="0.7480314960629921" header="0.31496062992125984" footer="0.31496062992125984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44" sqref="B44:B46"/>
    </sheetView>
  </sheetViews>
  <sheetFormatPr defaultColWidth="9.140625" defaultRowHeight="12.75"/>
  <cols>
    <col min="1" max="1" width="19.57421875" style="47" customWidth="1"/>
    <col min="2" max="2" width="10.00390625" style="47" customWidth="1"/>
    <col min="3" max="3" width="7.8515625" style="47" customWidth="1"/>
    <col min="4" max="4" width="8.7109375" style="47" customWidth="1"/>
    <col min="5" max="5" width="9.140625" style="47" customWidth="1"/>
    <col min="6" max="6" width="8.57421875" style="47" customWidth="1"/>
    <col min="7" max="7" width="10.00390625" style="47" customWidth="1"/>
    <col min="8" max="16384" width="9.140625" style="47" customWidth="1"/>
  </cols>
  <sheetData>
    <row r="1" spans="1:7" ht="41.25" customHeight="1">
      <c r="A1" s="255" t="s">
        <v>168</v>
      </c>
      <c r="B1" s="256"/>
      <c r="C1" s="256"/>
      <c r="D1" s="256"/>
      <c r="E1" s="256"/>
      <c r="F1" s="256"/>
      <c r="G1" s="257"/>
    </row>
    <row r="2" spans="1:7" ht="12.75">
      <c r="A2" s="48" t="s">
        <v>80</v>
      </c>
      <c r="B2" s="262" t="s">
        <v>169</v>
      </c>
      <c r="C2" s="258" t="s">
        <v>170</v>
      </c>
      <c r="D2" s="259"/>
      <c r="E2" s="259"/>
      <c r="F2" s="259"/>
      <c r="G2" s="260"/>
    </row>
    <row r="3" spans="1:7" ht="36">
      <c r="A3" s="49" t="s">
        <v>81</v>
      </c>
      <c r="B3" s="263"/>
      <c r="C3" s="50" t="s">
        <v>82</v>
      </c>
      <c r="D3" s="50" t="s">
        <v>83</v>
      </c>
      <c r="E3" s="50" t="s">
        <v>84</v>
      </c>
      <c r="F3" s="50" t="s">
        <v>85</v>
      </c>
      <c r="G3" s="49" t="s">
        <v>86</v>
      </c>
    </row>
    <row r="4" spans="1:7" ht="12.75">
      <c r="A4" s="51"/>
      <c r="B4" s="51"/>
      <c r="C4" s="52" t="s">
        <v>87</v>
      </c>
      <c r="D4" s="52" t="s">
        <v>87</v>
      </c>
      <c r="E4" s="52" t="s">
        <v>88</v>
      </c>
      <c r="F4" s="52" t="s">
        <v>88</v>
      </c>
      <c r="G4" s="48" t="s">
        <v>88</v>
      </c>
    </row>
    <row r="5" spans="1:7" ht="22.5">
      <c r="A5" s="53" t="s">
        <v>89</v>
      </c>
      <c r="B5" s="92">
        <v>25</v>
      </c>
      <c r="C5" s="41">
        <v>26</v>
      </c>
      <c r="D5" s="41">
        <v>0</v>
      </c>
      <c r="E5" s="42">
        <v>0</v>
      </c>
      <c r="F5" s="42">
        <v>0</v>
      </c>
      <c r="G5" s="39">
        <f>SUM(C5:F5)</f>
        <v>26</v>
      </c>
    </row>
    <row r="6" spans="1:7" ht="12.75">
      <c r="A6" s="54" t="s">
        <v>90</v>
      </c>
      <c r="B6" s="93">
        <v>25</v>
      </c>
      <c r="C6" s="40">
        <f>SUM(C5:C5)</f>
        <v>26</v>
      </c>
      <c r="D6" s="40">
        <f>SUM(D5:D5)</f>
        <v>0</v>
      </c>
      <c r="E6" s="40">
        <f>SUM(E5:E5)</f>
        <v>0</v>
      </c>
      <c r="F6" s="40">
        <f>SUM(F5:F5)</f>
        <v>0</v>
      </c>
      <c r="G6" s="40">
        <f>SUM(C6:F6)</f>
        <v>26</v>
      </c>
    </row>
    <row r="8" spans="1:4" ht="12.75">
      <c r="A8" s="261" t="s">
        <v>195</v>
      </c>
      <c r="B8" s="261"/>
      <c r="C8" s="261"/>
      <c r="D8" s="261"/>
    </row>
    <row r="9" spans="4:7" ht="12.75">
      <c r="D9" s="192" t="s">
        <v>128</v>
      </c>
      <c r="E9" s="192"/>
      <c r="F9" s="192"/>
      <c r="G9" s="192"/>
    </row>
    <row r="10" spans="4:7" ht="12.75">
      <c r="D10" s="192" t="s">
        <v>0</v>
      </c>
      <c r="E10" s="192"/>
      <c r="F10" s="192"/>
      <c r="G10" s="192"/>
    </row>
  </sheetData>
  <sheetProtection/>
  <mergeCells count="6">
    <mergeCell ref="D10:G10"/>
    <mergeCell ref="A1:G1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6.421875" style="0" customWidth="1"/>
    <col min="2" max="2" width="31.57421875" style="0" bestFit="1" customWidth="1"/>
    <col min="3" max="3" width="12.28125" style="0" customWidth="1"/>
    <col min="4" max="5" width="12.7109375" style="46" customWidth="1"/>
    <col min="6" max="6" width="9.28125" style="46" bestFit="1" customWidth="1"/>
    <col min="7" max="7" width="12.7109375" style="46" customWidth="1"/>
  </cols>
  <sheetData>
    <row r="1" spans="1:7" ht="23.25">
      <c r="A1" s="268" t="s">
        <v>42</v>
      </c>
      <c r="B1" s="265" t="s">
        <v>189</v>
      </c>
      <c r="C1" s="266"/>
      <c r="D1" s="266"/>
      <c r="E1" s="266"/>
      <c r="F1" s="266"/>
      <c r="G1" s="267"/>
    </row>
    <row r="2" spans="1:7" ht="56.25">
      <c r="A2" s="269"/>
      <c r="B2" s="104" t="s">
        <v>52</v>
      </c>
      <c r="C2" s="113" t="s">
        <v>177</v>
      </c>
      <c r="D2" s="95" t="s">
        <v>190</v>
      </c>
      <c r="E2" s="71" t="s">
        <v>191</v>
      </c>
      <c r="F2" s="96" t="s">
        <v>192</v>
      </c>
      <c r="G2" s="97" t="s">
        <v>193</v>
      </c>
    </row>
    <row r="3" spans="1:7" ht="12.75" customHeight="1">
      <c r="A3" s="269"/>
      <c r="B3" s="105" t="s">
        <v>60</v>
      </c>
      <c r="C3" s="184">
        <v>87681676</v>
      </c>
      <c r="D3" s="116">
        <v>75175837</v>
      </c>
      <c r="E3" s="117">
        <v>18006372</v>
      </c>
      <c r="F3" s="118">
        <v>0</v>
      </c>
      <c r="G3" s="98">
        <f>SUM(D3:F3)</f>
        <v>93182209</v>
      </c>
    </row>
    <row r="4" spans="1:7" ht="25.5">
      <c r="A4" s="269"/>
      <c r="B4" s="107" t="s">
        <v>158</v>
      </c>
      <c r="C4" s="184">
        <v>18841266</v>
      </c>
      <c r="D4" s="116">
        <v>14593222</v>
      </c>
      <c r="E4" s="117">
        <v>3511615</v>
      </c>
      <c r="F4" s="118">
        <v>0</v>
      </c>
      <c r="G4" s="98">
        <f>SUM(D4:F4)</f>
        <v>18104837</v>
      </c>
    </row>
    <row r="5" spans="1:7" ht="12.75">
      <c r="A5" s="269"/>
      <c r="B5" s="105" t="s">
        <v>63</v>
      </c>
      <c r="C5" s="184">
        <v>29808507</v>
      </c>
      <c r="D5" s="116">
        <v>24574988</v>
      </c>
      <c r="E5" s="117">
        <v>3979490</v>
      </c>
      <c r="F5" s="118">
        <v>0</v>
      </c>
      <c r="G5" s="98">
        <f>SUM(D5:F5)</f>
        <v>28554478</v>
      </c>
    </row>
    <row r="6" spans="1:7" ht="12.75">
      <c r="A6" s="269"/>
      <c r="B6" s="106" t="s">
        <v>64</v>
      </c>
      <c r="C6" s="114"/>
      <c r="D6" s="116"/>
      <c r="E6" s="117"/>
      <c r="F6" s="118">
        <v>0</v>
      </c>
      <c r="G6" s="98">
        <f>SUM(D6:F6)</f>
        <v>0</v>
      </c>
    </row>
    <row r="7" spans="1:7" ht="12.75">
      <c r="A7" s="269"/>
      <c r="B7" s="107" t="s">
        <v>65</v>
      </c>
      <c r="C7" s="114"/>
      <c r="D7" s="116"/>
      <c r="E7" s="117"/>
      <c r="F7" s="118">
        <v>0</v>
      </c>
      <c r="G7" s="98">
        <f>SUM(D7:F7)</f>
        <v>0</v>
      </c>
    </row>
    <row r="8" spans="1:7" ht="12.75">
      <c r="A8" s="269"/>
      <c r="B8" s="108" t="s">
        <v>72</v>
      </c>
      <c r="C8" s="185">
        <v>136331409</v>
      </c>
      <c r="D8" s="116">
        <f>SUM(D3:D7)</f>
        <v>114344047</v>
      </c>
      <c r="E8" s="116">
        <f>SUM(E3:E7)</f>
        <v>25497477</v>
      </c>
      <c r="F8" s="116">
        <f>SUM(F3:F7)</f>
        <v>0</v>
      </c>
      <c r="G8" s="99">
        <f aca="true" t="shared" si="0" ref="G8:G22">SUM(D8:F8)</f>
        <v>139841524</v>
      </c>
    </row>
    <row r="9" spans="1:7" ht="12.75">
      <c r="A9" s="269"/>
      <c r="B9" s="109" t="s">
        <v>66</v>
      </c>
      <c r="C9" s="186"/>
      <c r="D9" s="116"/>
      <c r="E9" s="117"/>
      <c r="F9" s="118">
        <v>0</v>
      </c>
      <c r="G9" s="98">
        <v>0</v>
      </c>
    </row>
    <row r="10" spans="1:7" ht="12.75">
      <c r="A10" s="269"/>
      <c r="B10" s="105" t="s">
        <v>68</v>
      </c>
      <c r="C10" s="184"/>
      <c r="D10" s="116">
        <v>0</v>
      </c>
      <c r="E10" s="117">
        <v>0</v>
      </c>
      <c r="F10" s="118">
        <v>0</v>
      </c>
      <c r="G10" s="98">
        <v>0</v>
      </c>
    </row>
    <row r="11" spans="1:7" ht="12.75">
      <c r="A11" s="269"/>
      <c r="B11" s="105" t="s">
        <v>69</v>
      </c>
      <c r="C11" s="184"/>
      <c r="D11" s="116">
        <v>0</v>
      </c>
      <c r="E11" s="117">
        <v>0</v>
      </c>
      <c r="F11" s="118">
        <v>0</v>
      </c>
      <c r="G11" s="98">
        <v>0</v>
      </c>
    </row>
    <row r="12" spans="1:7" ht="12.75">
      <c r="A12" s="269"/>
      <c r="B12" s="109" t="s">
        <v>70</v>
      </c>
      <c r="C12" s="186"/>
      <c r="D12" s="116"/>
      <c r="E12" s="117"/>
      <c r="F12" s="118">
        <v>0</v>
      </c>
      <c r="G12" s="98">
        <v>0</v>
      </c>
    </row>
    <row r="13" spans="1:7" ht="12.75">
      <c r="A13" s="269"/>
      <c r="B13" s="108" t="s">
        <v>1</v>
      </c>
      <c r="C13" s="185"/>
      <c r="D13" s="119">
        <f>SUM(D9:D12)</f>
        <v>0</v>
      </c>
      <c r="E13" s="119">
        <f>SUM(E9:E12)</f>
        <v>0</v>
      </c>
      <c r="F13" s="119">
        <f>SUM(F9:F12)</f>
        <v>0</v>
      </c>
      <c r="G13" s="99">
        <f>SUM(D13:F13)</f>
        <v>0</v>
      </c>
    </row>
    <row r="14" spans="1:7" ht="23.25" customHeight="1">
      <c r="A14" s="269"/>
      <c r="B14" s="110" t="s">
        <v>73</v>
      </c>
      <c r="C14" s="187">
        <v>136331409</v>
      </c>
      <c r="D14" s="115">
        <f>SUM(D8+D13)</f>
        <v>114344047</v>
      </c>
      <c r="E14" s="115">
        <f>SUM(E8+E13)</f>
        <v>25497477</v>
      </c>
      <c r="F14" s="115">
        <f>SUM(F8+F13)</f>
        <v>0</v>
      </c>
      <c r="G14" s="100">
        <f t="shared" si="0"/>
        <v>139841524</v>
      </c>
    </row>
    <row r="15" spans="1:7" ht="25.5">
      <c r="A15" s="269"/>
      <c r="B15" s="109" t="s">
        <v>53</v>
      </c>
      <c r="C15" s="186"/>
      <c r="D15" s="120"/>
      <c r="E15" s="121"/>
      <c r="F15" s="122">
        <v>0</v>
      </c>
      <c r="G15" s="101">
        <f t="shared" si="0"/>
        <v>0</v>
      </c>
    </row>
    <row r="16" spans="1:7" ht="25.5">
      <c r="A16" s="269"/>
      <c r="B16" s="109" t="s">
        <v>54</v>
      </c>
      <c r="C16" s="186"/>
      <c r="D16" s="120"/>
      <c r="E16" s="121"/>
      <c r="F16" s="122">
        <v>0</v>
      </c>
      <c r="G16" s="101">
        <f t="shared" si="0"/>
        <v>0</v>
      </c>
    </row>
    <row r="17" spans="1:7" ht="12.75">
      <c r="A17" s="269"/>
      <c r="B17" s="109" t="s">
        <v>55</v>
      </c>
      <c r="C17" s="186"/>
      <c r="D17" s="120"/>
      <c r="E17" s="121"/>
      <c r="F17" s="122">
        <v>0</v>
      </c>
      <c r="G17" s="101">
        <f t="shared" si="0"/>
        <v>0</v>
      </c>
    </row>
    <row r="18" spans="1:7" ht="12.75">
      <c r="A18" s="269"/>
      <c r="B18" s="109" t="s">
        <v>56</v>
      </c>
      <c r="C18" s="186">
        <v>2589971</v>
      </c>
      <c r="D18" s="120">
        <v>2992825</v>
      </c>
      <c r="E18" s="121">
        <v>194211</v>
      </c>
      <c r="F18" s="122"/>
      <c r="G18" s="101">
        <f t="shared" si="0"/>
        <v>3187036</v>
      </c>
    </row>
    <row r="19" spans="1:7" ht="12.75">
      <c r="A19" s="269"/>
      <c r="B19" s="109" t="s">
        <v>74</v>
      </c>
      <c r="C19" s="186"/>
      <c r="D19" s="120"/>
      <c r="E19" s="121"/>
      <c r="F19" s="122">
        <v>0</v>
      </c>
      <c r="G19" s="101">
        <f t="shared" si="0"/>
        <v>0</v>
      </c>
    </row>
    <row r="20" spans="1:7" ht="12.75">
      <c r="A20" s="269"/>
      <c r="B20" s="109" t="s">
        <v>58</v>
      </c>
      <c r="C20" s="186"/>
      <c r="D20" s="120"/>
      <c r="E20" s="121"/>
      <c r="F20" s="122">
        <v>0</v>
      </c>
      <c r="G20" s="101">
        <f t="shared" si="0"/>
        <v>0</v>
      </c>
    </row>
    <row r="21" spans="1:7" ht="25.5">
      <c r="A21" s="269"/>
      <c r="B21" s="109" t="s">
        <v>75</v>
      </c>
      <c r="C21" s="186"/>
      <c r="D21" s="120"/>
      <c r="E21" s="121"/>
      <c r="F21" s="122">
        <v>0</v>
      </c>
      <c r="G21" s="101">
        <f t="shared" si="0"/>
        <v>0</v>
      </c>
    </row>
    <row r="22" spans="1:7" ht="12.75">
      <c r="A22" s="269"/>
      <c r="B22" s="109" t="s">
        <v>59</v>
      </c>
      <c r="C22" s="186"/>
      <c r="D22" s="120"/>
      <c r="E22" s="121"/>
      <c r="F22" s="122">
        <v>0</v>
      </c>
      <c r="G22" s="101">
        <f t="shared" si="0"/>
        <v>0</v>
      </c>
    </row>
    <row r="23" spans="1:7" ht="20.25" customHeight="1">
      <c r="A23" s="269"/>
      <c r="B23" s="110" t="s">
        <v>76</v>
      </c>
      <c r="C23" s="187">
        <v>2589971</v>
      </c>
      <c r="D23" s="115">
        <f>SUM(D15:D22)</f>
        <v>2992825</v>
      </c>
      <c r="E23" s="115">
        <f>SUM(E15:E22)</f>
        <v>194211</v>
      </c>
      <c r="F23" s="115">
        <f>SUM(F15:F22)</f>
        <v>0</v>
      </c>
      <c r="G23" s="115">
        <f>SUM(G15:G22)</f>
        <v>3187036</v>
      </c>
    </row>
    <row r="24" spans="1:7" ht="12.75">
      <c r="A24" s="269"/>
      <c r="B24" s="111" t="s">
        <v>71</v>
      </c>
      <c r="C24" s="188">
        <v>133741438</v>
      </c>
      <c r="D24" s="123">
        <f>SUM(D25:D26)</f>
        <v>111351222</v>
      </c>
      <c r="E24" s="123">
        <f>SUM(E25:E26)</f>
        <v>25303266</v>
      </c>
      <c r="F24" s="123">
        <v>0</v>
      </c>
      <c r="G24" s="102">
        <f>SUM(D24:F24)</f>
        <v>136654488</v>
      </c>
    </row>
    <row r="25" spans="1:7" ht="12.75">
      <c r="A25" s="269"/>
      <c r="B25" s="112" t="s">
        <v>77</v>
      </c>
      <c r="C25" s="189">
        <v>125115108</v>
      </c>
      <c r="D25" s="120">
        <v>102919324</v>
      </c>
      <c r="E25" s="121">
        <v>22455509</v>
      </c>
      <c r="F25" s="122">
        <v>0</v>
      </c>
      <c r="G25" s="103">
        <f>SUM(D25:F25)</f>
        <v>125374833</v>
      </c>
    </row>
    <row r="26" spans="1:7" ht="12.75">
      <c r="A26" s="269"/>
      <c r="B26" s="112" t="s">
        <v>78</v>
      </c>
      <c r="C26" s="189">
        <v>8626330</v>
      </c>
      <c r="D26" s="120">
        <v>8431898</v>
      </c>
      <c r="E26" s="121">
        <v>2847757</v>
      </c>
      <c r="F26" s="122">
        <f>(F24-F25)</f>
        <v>0</v>
      </c>
      <c r="G26" s="103">
        <f>SUM(D26:F26)</f>
        <v>11279655</v>
      </c>
    </row>
    <row r="27" spans="1:7" ht="22.5" customHeight="1">
      <c r="A27" s="269"/>
      <c r="B27" s="111" t="s">
        <v>79</v>
      </c>
      <c r="C27" s="187">
        <v>136331409</v>
      </c>
      <c r="D27" s="115">
        <f>(D23+D24)</f>
        <v>114344047</v>
      </c>
      <c r="E27" s="115">
        <f>(E23+E24)</f>
        <v>25497477</v>
      </c>
      <c r="F27" s="115">
        <f>(F23+F24)</f>
        <v>0</v>
      </c>
      <c r="G27" s="191">
        <f>(G23+G24)</f>
        <v>139841524</v>
      </c>
    </row>
    <row r="29" spans="1:4" ht="12.75">
      <c r="A29" s="261" t="s">
        <v>194</v>
      </c>
      <c r="B29" s="270"/>
      <c r="C29" s="270"/>
      <c r="D29" s="270"/>
    </row>
    <row r="31" spans="5:7" ht="12.75">
      <c r="E31" s="264" t="s">
        <v>128</v>
      </c>
      <c r="F31" s="264"/>
      <c r="G31" s="264"/>
    </row>
    <row r="32" spans="5:7" ht="12.75">
      <c r="E32" s="264" t="s">
        <v>0</v>
      </c>
      <c r="F32" s="264"/>
      <c r="G32" s="264"/>
    </row>
  </sheetData>
  <sheetProtection/>
  <mergeCells count="5">
    <mergeCell ref="E32:G32"/>
    <mergeCell ref="B1:G1"/>
    <mergeCell ref="A1:A27"/>
    <mergeCell ref="A29:D29"/>
    <mergeCell ref="E31:G31"/>
  </mergeCells>
  <printOptions headings="1" horizontalCentered="1"/>
  <pageMargins left="0.25" right="0.25" top="0.75" bottom="0.75" header="0.3" footer="0.3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2020-08-31T09:49:01Z</cp:lastPrinted>
  <dcterms:created xsi:type="dcterms:W3CDTF">2005-02-03T09:30:35Z</dcterms:created>
  <dcterms:modified xsi:type="dcterms:W3CDTF">2022-05-31T12:33:45Z</dcterms:modified>
  <cp:category/>
  <cp:version/>
  <cp:contentType/>
  <cp:contentStatus/>
</cp:coreProperties>
</file>